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codeName="ThisWorkbook"/>
  <xr:revisionPtr revIDLastSave="0" documentId="13_ncr:1_{A6D42D20-C152-419A-8B0B-96C443C1C655}" xr6:coauthVersionLast="47" xr6:coauthVersionMax="47" xr10:uidLastSave="{00000000-0000-0000-0000-000000000000}"/>
  <bookViews>
    <workbookView xWindow="28680" yWindow="-120" windowWidth="29040" windowHeight="15840" tabRatio="728" firstSheet="13" activeTab="21" xr2:uid="{00000000-000D-0000-FFFF-FFFF00000000}"/>
  </bookViews>
  <sheets>
    <sheet name="1" sheetId="1" state="hidden" r:id="rId1"/>
    <sheet name="September 2022" sheetId="40" state="hidden" r:id="rId2"/>
    <sheet name="October 2022" sheetId="41" state="hidden" r:id="rId3"/>
    <sheet name="November 2022" sheetId="42" state="hidden" r:id="rId4"/>
    <sheet name="December 2022" sheetId="43" state="hidden" r:id="rId5"/>
    <sheet name="January 2023" sheetId="44" state="hidden" r:id="rId6"/>
    <sheet name="February 2023" sheetId="45" state="hidden" r:id="rId7"/>
    <sheet name="March 2023" sheetId="46" state="hidden" r:id="rId8"/>
    <sheet name="April 2023" sheetId="47" state="hidden" r:id="rId9"/>
    <sheet name="May 2023" sheetId="48" state="hidden" r:id="rId10"/>
    <sheet name="June 2023" sheetId="49" state="hidden" r:id="rId11"/>
    <sheet name="July 2023" sheetId="53" r:id="rId12"/>
    <sheet name="August 2023" sheetId="54" r:id="rId13"/>
    <sheet name="September 2023" sheetId="55" r:id="rId14"/>
    <sheet name="October 2023" sheetId="56" r:id="rId15"/>
    <sheet name="November 2023" sheetId="57" r:id="rId16"/>
    <sheet name="December 2023" sheetId="58" r:id="rId17"/>
    <sheet name="January 2024" sheetId="59" r:id="rId18"/>
    <sheet name="February 2024" sheetId="60" r:id="rId19"/>
    <sheet name="March 2024" sheetId="61" r:id="rId20"/>
    <sheet name="April 2024" sheetId="62" r:id="rId21"/>
    <sheet name="May 2024" sheetId="63" r:id="rId22"/>
    <sheet name="June 2024" sheetId="64" r:id="rId23"/>
    <sheet name="Possible Events" sheetId="52" r:id="rId24"/>
    <sheet name="12" sheetId="50" state="hidden" r:id="rId25"/>
    <sheet name="About" sheetId="51" state="hidden" r:id="rId26"/>
  </sheets>
  <definedNames>
    <definedName name="_xlnm._FilterDatabase" localSheetId="8" hidden="1">'April 2023'!$P$3:$AE$4</definedName>
    <definedName name="_xlnm._FilterDatabase" localSheetId="20" hidden="1">'April 2024'!$P$3:$AE$4</definedName>
    <definedName name="_xlnm._FilterDatabase" localSheetId="12" hidden="1">'August 2023'!$P$3:$AE$4</definedName>
    <definedName name="_xlnm._FilterDatabase" localSheetId="4" hidden="1">'December 2022'!$P$3:$AE$4</definedName>
    <definedName name="_xlnm._FilterDatabase" localSheetId="16" hidden="1">'December 2023'!$P$3:$AE$4</definedName>
    <definedName name="_xlnm._FilterDatabase" localSheetId="6" hidden="1">'February 2023'!$P$3:$AE$4</definedName>
    <definedName name="_xlnm._FilterDatabase" localSheetId="18" hidden="1">'February 2024'!$P$3:$AE$4</definedName>
    <definedName name="_xlnm._FilterDatabase" localSheetId="5" hidden="1">'January 2023'!$P$3:$AE$4</definedName>
    <definedName name="_xlnm._FilterDatabase" localSheetId="17" hidden="1">'January 2024'!$P$3:$AE$4</definedName>
    <definedName name="_xlnm._FilterDatabase" localSheetId="11" hidden="1">'July 2023'!$P$3:$AE$4</definedName>
    <definedName name="_xlnm._FilterDatabase" localSheetId="10" hidden="1">'June 2023'!$P$3:$AE$4</definedName>
    <definedName name="_xlnm._FilterDatabase" localSheetId="22" hidden="1">'June 2024'!$P$3:$AE$4</definedName>
    <definedName name="_xlnm._FilterDatabase" localSheetId="7" hidden="1">'March 2023'!$P$3:$AE$4</definedName>
    <definedName name="_xlnm._FilterDatabase" localSheetId="19" hidden="1">'March 2024'!$P$3:$AE$4</definedName>
    <definedName name="_xlnm._FilterDatabase" localSheetId="9" hidden="1">'May 2023'!$P$3:$AE$4</definedName>
    <definedName name="_xlnm._FilterDatabase" localSheetId="21" hidden="1">'May 2024'!$P$3:$AE$4</definedName>
    <definedName name="_xlnm._FilterDatabase" localSheetId="3" hidden="1">'November 2022'!$P$3:$AE$3</definedName>
    <definedName name="_xlnm._FilterDatabase" localSheetId="15" hidden="1">'November 2023'!$P$3:$AE$4</definedName>
    <definedName name="_xlnm._FilterDatabase" localSheetId="2" hidden="1">'October 2022'!$P$3:$AE$4</definedName>
    <definedName name="_xlnm._FilterDatabase" localSheetId="14" hidden="1">'October 2023'!$P$3:$AE$4</definedName>
    <definedName name="_xlnm._FilterDatabase" localSheetId="1" hidden="1">'September 2022'!$P$3:$AE$7</definedName>
    <definedName name="_xlnm._FilterDatabase" localSheetId="13" hidden="1">'September 2023'!$P$3:$AE$4</definedName>
    <definedName name="_xlnm.Print_Area" localSheetId="0">'1'!$A$1:$Z$45</definedName>
    <definedName name="_xlnm.Print_Area" localSheetId="24">'12'!$A$1:$Z$45</definedName>
    <definedName name="_xlnm.Print_Area" localSheetId="8">'April 2023'!$P$1:$AE$14</definedName>
    <definedName name="_xlnm.Print_Area" localSheetId="20">'April 2024'!$P$1:$AE$14</definedName>
    <definedName name="_xlnm.Print_Area" localSheetId="12">'August 2023'!$A$1:$N$20</definedName>
    <definedName name="_xlnm.Print_Area" localSheetId="4">'December 2022'!$P$1:$AE$14</definedName>
    <definedName name="_xlnm.Print_Area" localSheetId="16">'December 2023'!$P$1:$AE$14</definedName>
    <definedName name="_xlnm.Print_Area" localSheetId="6">'February 2023'!$P$1:$AE$14</definedName>
    <definedName name="_xlnm.Print_Area" localSheetId="18">'February 2024'!$P$1:$AE$14</definedName>
    <definedName name="_xlnm.Print_Area" localSheetId="5">'January 2023'!$P$1:$AE$14</definedName>
    <definedName name="_xlnm.Print_Area" localSheetId="17">'January 2024'!$A$1:$N$20</definedName>
    <definedName name="_xlnm.Print_Area" localSheetId="11">'July 2023'!$P$1:$AE$14</definedName>
    <definedName name="_xlnm.Print_Area" localSheetId="10">'June 2023'!$P$1:$AE$14</definedName>
    <definedName name="_xlnm.Print_Area" localSheetId="22">'June 2024'!$P$1:$AE$14</definedName>
    <definedName name="_xlnm.Print_Area" localSheetId="7">'March 2023'!$P$1:$AE$14</definedName>
    <definedName name="_xlnm.Print_Area" localSheetId="19">'March 2024'!$P$1:$AE$14</definedName>
    <definedName name="_xlnm.Print_Area" localSheetId="9">'May 2023'!$P$1:$AE$14</definedName>
    <definedName name="_xlnm.Print_Area" localSheetId="21">'May 2024'!$P$1:$AE$14</definedName>
    <definedName name="_xlnm.Print_Area" localSheetId="3">'November 2022'!$P$1:$AE$14</definedName>
    <definedName name="_xlnm.Print_Area" localSheetId="15">'November 2023'!$P$1:$AE$14</definedName>
    <definedName name="_xlnm.Print_Area" localSheetId="2">'October 2022'!$P$1:$AE$15</definedName>
    <definedName name="_xlnm.Print_Area" localSheetId="14">'October 2023'!$P$1:$AE$14</definedName>
    <definedName name="_xlnm.Print_Area" localSheetId="23">'Possible Events'!$A$1:$C$11</definedName>
    <definedName name="_xlnm.Print_Area" localSheetId="1">'September 2022'!$P$1:$AF$20</definedName>
    <definedName name="_xlnm.Print_Area" localSheetId="13">'September 2023'!$P$1:$AE$14</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64" l="1"/>
  <c r="A3" i="64"/>
  <c r="A1" i="63"/>
  <c r="A3" i="63"/>
  <c r="A1" i="62"/>
  <c r="A3" i="62"/>
  <c r="A1" i="61"/>
  <c r="A3" i="61" s="1"/>
  <c r="A1" i="60"/>
  <c r="A3" i="60"/>
  <c r="A1" i="59"/>
  <c r="A3" i="59"/>
  <c r="A1" i="58"/>
  <c r="A3" i="58"/>
  <c r="A1" i="57"/>
  <c r="A3" i="57"/>
  <c r="A1" i="56"/>
  <c r="A3" i="56" s="1"/>
  <c r="A2" i="56" s="1"/>
  <c r="A1" i="55"/>
  <c r="A3" i="55"/>
  <c r="A1" i="54"/>
  <c r="A3" i="54"/>
  <c r="A2" i="54" s="1"/>
  <c r="A2" i="64" l="1"/>
  <c r="C3" i="64"/>
  <c r="C3" i="63"/>
  <c r="A2" i="63"/>
  <c r="A2" i="62"/>
  <c r="C3" i="62"/>
  <c r="A2" i="61"/>
  <c r="C3" i="61"/>
  <c r="A2" i="60"/>
  <c r="C3" i="60"/>
  <c r="A2" i="59"/>
  <c r="C3" i="59"/>
  <c r="A2" i="58"/>
  <c r="C3" i="58"/>
  <c r="A2" i="57"/>
  <c r="C3" i="57"/>
  <c r="C3" i="56"/>
  <c r="A2" i="55"/>
  <c r="C3" i="55"/>
  <c r="C3" i="54"/>
  <c r="A1" i="53"/>
  <c r="A3" i="53" s="1"/>
  <c r="C2" i="64" l="1"/>
  <c r="E3" i="64"/>
  <c r="E3" i="63"/>
  <c r="C2" i="63"/>
  <c r="C2" i="62"/>
  <c r="E3" i="62"/>
  <c r="C2" i="61"/>
  <c r="E3" i="61"/>
  <c r="C2" i="60"/>
  <c r="E3" i="60"/>
  <c r="C2" i="59"/>
  <c r="E3" i="59"/>
  <c r="C2" i="58"/>
  <c r="E3" i="58"/>
  <c r="E3" i="57"/>
  <c r="C2" i="57"/>
  <c r="C2" i="56"/>
  <c r="E3" i="56"/>
  <c r="E3" i="55"/>
  <c r="C2" i="55"/>
  <c r="C2" i="54"/>
  <c r="E3" i="54"/>
  <c r="A2" i="53"/>
  <c r="C3" i="53"/>
  <c r="E2" i="64" l="1"/>
  <c r="G3" i="64"/>
  <c r="E2" i="63"/>
  <c r="G3" i="63"/>
  <c r="E2" i="62"/>
  <c r="G3" i="62"/>
  <c r="E2" i="61"/>
  <c r="G3" i="61"/>
  <c r="E2" i="60"/>
  <c r="G3" i="60"/>
  <c r="E2" i="59"/>
  <c r="G3" i="59"/>
  <c r="E2" i="58"/>
  <c r="G3" i="58"/>
  <c r="E2" i="57"/>
  <c r="G3" i="57"/>
  <c r="E2" i="56"/>
  <c r="G3" i="56"/>
  <c r="E2" i="55"/>
  <c r="G3" i="55"/>
  <c r="E2" i="54"/>
  <c r="G3" i="54"/>
  <c r="C2" i="53"/>
  <c r="E3" i="53"/>
  <c r="G2" i="64" l="1"/>
  <c r="I3" i="64"/>
  <c r="G2" i="63"/>
  <c r="I3" i="63"/>
  <c r="G2" i="62"/>
  <c r="I3" i="62"/>
  <c r="G2" i="61"/>
  <c r="I3" i="61"/>
  <c r="G2" i="60"/>
  <c r="I3" i="60"/>
  <c r="G2" i="59"/>
  <c r="I3" i="59"/>
  <c r="G2" i="58"/>
  <c r="I3" i="58"/>
  <c r="G2" i="57"/>
  <c r="I3" i="57"/>
  <c r="G2" i="56"/>
  <c r="I3" i="56"/>
  <c r="G2" i="55"/>
  <c r="I3" i="55"/>
  <c r="G2" i="54"/>
  <c r="I3" i="54"/>
  <c r="E2" i="53"/>
  <c r="G3" i="53"/>
  <c r="K3" i="64" l="1"/>
  <c r="I2" i="64"/>
  <c r="K3" i="63"/>
  <c r="I2" i="63"/>
  <c r="K3" i="62"/>
  <c r="I2" i="62"/>
  <c r="K3" i="61"/>
  <c r="I2" i="61"/>
  <c r="K3" i="60"/>
  <c r="I2" i="60"/>
  <c r="K3" i="59"/>
  <c r="I2" i="59"/>
  <c r="K3" i="58"/>
  <c r="I2" i="58"/>
  <c r="K3" i="57"/>
  <c r="I2" i="57"/>
  <c r="K3" i="56"/>
  <c r="I2" i="56"/>
  <c r="K3" i="55"/>
  <c r="I2" i="55"/>
  <c r="K3" i="54"/>
  <c r="I2" i="54"/>
  <c r="G2" i="53"/>
  <c r="I3" i="53"/>
  <c r="M3" i="64" l="1"/>
  <c r="K2" i="64"/>
  <c r="M3" i="63"/>
  <c r="K2" i="63"/>
  <c r="M3" i="62"/>
  <c r="K2" i="62"/>
  <c r="M3" i="61"/>
  <c r="K2" i="61"/>
  <c r="M3" i="60"/>
  <c r="K2" i="60"/>
  <c r="M3" i="59"/>
  <c r="K2" i="59"/>
  <c r="M3" i="58"/>
  <c r="K2" i="58"/>
  <c r="M3" i="57"/>
  <c r="K2" i="57"/>
  <c r="M3" i="56"/>
  <c r="K2" i="56"/>
  <c r="K2" i="55"/>
  <c r="M3" i="55"/>
  <c r="M3" i="54"/>
  <c r="K2" i="54"/>
  <c r="K3" i="53"/>
  <c r="I2" i="53"/>
  <c r="M2" i="64" l="1"/>
  <c r="A6" i="64"/>
  <c r="C6" i="64" s="1"/>
  <c r="E6" i="64" s="1"/>
  <c r="G6" i="64" s="1"/>
  <c r="I6" i="64" s="1"/>
  <c r="K6" i="64" s="1"/>
  <c r="M6" i="64" s="1"/>
  <c r="A9" i="64" s="1"/>
  <c r="C9" i="64" s="1"/>
  <c r="E9" i="64" s="1"/>
  <c r="G9" i="64" s="1"/>
  <c r="I9" i="64" s="1"/>
  <c r="K9" i="64" s="1"/>
  <c r="M9" i="64" s="1"/>
  <c r="A12" i="64" s="1"/>
  <c r="C12" i="64" s="1"/>
  <c r="E12" i="64" s="1"/>
  <c r="G12" i="64" s="1"/>
  <c r="I12" i="64" s="1"/>
  <c r="K12" i="64" s="1"/>
  <c r="M12" i="64" s="1"/>
  <c r="A15" i="64" s="1"/>
  <c r="C15" i="64" s="1"/>
  <c r="E15" i="64" s="1"/>
  <c r="G15" i="64" s="1"/>
  <c r="I15" i="64" s="1"/>
  <c r="K15" i="64" s="1"/>
  <c r="M15" i="64" s="1"/>
  <c r="A18" i="64" s="1"/>
  <c r="C18" i="64" s="1"/>
  <c r="M2" i="63"/>
  <c r="A6" i="63"/>
  <c r="C6" i="63" s="1"/>
  <c r="E6" i="63" s="1"/>
  <c r="G6" i="63" s="1"/>
  <c r="I6" i="63" s="1"/>
  <c r="K6" i="63" s="1"/>
  <c r="M6" i="63" s="1"/>
  <c r="A9" i="63" s="1"/>
  <c r="C9" i="63" s="1"/>
  <c r="E9" i="63" s="1"/>
  <c r="G9" i="63" s="1"/>
  <c r="I9" i="63" s="1"/>
  <c r="K9" i="63" s="1"/>
  <c r="M9" i="63" s="1"/>
  <c r="A12" i="63" s="1"/>
  <c r="C12" i="63" s="1"/>
  <c r="E12" i="63" s="1"/>
  <c r="G12" i="63" s="1"/>
  <c r="I12" i="63" s="1"/>
  <c r="K12" i="63" s="1"/>
  <c r="M12" i="63" s="1"/>
  <c r="A15" i="63" s="1"/>
  <c r="C15" i="63" s="1"/>
  <c r="E15" i="63" s="1"/>
  <c r="G15" i="63" s="1"/>
  <c r="I15" i="63" s="1"/>
  <c r="K15" i="63" s="1"/>
  <c r="M15" i="63" s="1"/>
  <c r="A18" i="63" s="1"/>
  <c r="C18" i="63" s="1"/>
  <c r="M2" i="62"/>
  <c r="A6" i="62"/>
  <c r="C6" i="62" s="1"/>
  <c r="E6" i="62" s="1"/>
  <c r="G6" i="62" s="1"/>
  <c r="I6" i="62" s="1"/>
  <c r="K6" i="62" s="1"/>
  <c r="M6" i="62" s="1"/>
  <c r="A9" i="62" s="1"/>
  <c r="C9" i="62" s="1"/>
  <c r="E9" i="62" s="1"/>
  <c r="G9" i="62" s="1"/>
  <c r="I9" i="62" s="1"/>
  <c r="K9" i="62" s="1"/>
  <c r="M9" i="62" s="1"/>
  <c r="A12" i="62" s="1"/>
  <c r="C12" i="62" s="1"/>
  <c r="E12" i="62" s="1"/>
  <c r="G12" i="62" s="1"/>
  <c r="I12" i="62" s="1"/>
  <c r="K12" i="62" s="1"/>
  <c r="M12" i="62" s="1"/>
  <c r="A15" i="62" s="1"/>
  <c r="C15" i="62" s="1"/>
  <c r="E15" i="62" s="1"/>
  <c r="G15" i="62" s="1"/>
  <c r="I15" i="62" s="1"/>
  <c r="K15" i="62" s="1"/>
  <c r="M15" i="62" s="1"/>
  <c r="A18" i="62" s="1"/>
  <c r="C18" i="62" s="1"/>
  <c r="M2" i="61"/>
  <c r="A6" i="61"/>
  <c r="C6" i="61" s="1"/>
  <c r="E6" i="61" s="1"/>
  <c r="G6" i="61" s="1"/>
  <c r="I6" i="61" s="1"/>
  <c r="K6" i="61" s="1"/>
  <c r="M6" i="61" s="1"/>
  <c r="A9" i="61" s="1"/>
  <c r="C9" i="61" s="1"/>
  <c r="E9" i="61" s="1"/>
  <c r="G9" i="61" s="1"/>
  <c r="I9" i="61" s="1"/>
  <c r="K9" i="61" s="1"/>
  <c r="M9" i="61" s="1"/>
  <c r="A12" i="61" s="1"/>
  <c r="C12" i="61" s="1"/>
  <c r="E12" i="61" s="1"/>
  <c r="G12" i="61" s="1"/>
  <c r="I12" i="61" s="1"/>
  <c r="K12" i="61" s="1"/>
  <c r="M12" i="61" s="1"/>
  <c r="A15" i="61" s="1"/>
  <c r="C15" i="61" s="1"/>
  <c r="E15" i="61" s="1"/>
  <c r="G15" i="61" s="1"/>
  <c r="I15" i="61" s="1"/>
  <c r="K15" i="61" s="1"/>
  <c r="M15" i="61" s="1"/>
  <c r="A18" i="61" s="1"/>
  <c r="C18" i="61" s="1"/>
  <c r="M2" i="60"/>
  <c r="A6" i="60"/>
  <c r="C6" i="60" s="1"/>
  <c r="E6" i="60" s="1"/>
  <c r="G6" i="60" s="1"/>
  <c r="I6" i="60" s="1"/>
  <c r="K6" i="60" s="1"/>
  <c r="M6" i="60" s="1"/>
  <c r="A9" i="60" s="1"/>
  <c r="C9" i="60" s="1"/>
  <c r="E9" i="60" s="1"/>
  <c r="G9" i="60" s="1"/>
  <c r="I9" i="60" s="1"/>
  <c r="K9" i="60" s="1"/>
  <c r="M9" i="60" s="1"/>
  <c r="A12" i="60" s="1"/>
  <c r="C12" i="60" s="1"/>
  <c r="E12" i="60" s="1"/>
  <c r="G12" i="60" s="1"/>
  <c r="I12" i="60" s="1"/>
  <c r="K12" i="60" s="1"/>
  <c r="M12" i="60" s="1"/>
  <c r="A15" i="60" s="1"/>
  <c r="C15" i="60" s="1"/>
  <c r="E15" i="60" s="1"/>
  <c r="G15" i="60" s="1"/>
  <c r="I15" i="60" s="1"/>
  <c r="K15" i="60" s="1"/>
  <c r="M15" i="60" s="1"/>
  <c r="A18" i="60" s="1"/>
  <c r="C18" i="60" s="1"/>
  <c r="M2" i="59"/>
  <c r="A6" i="59"/>
  <c r="C6" i="59" s="1"/>
  <c r="E6" i="59" s="1"/>
  <c r="G6" i="59" s="1"/>
  <c r="I6" i="59" s="1"/>
  <c r="K6" i="59" s="1"/>
  <c r="M6" i="59" s="1"/>
  <c r="A9" i="59" s="1"/>
  <c r="C9" i="59" s="1"/>
  <c r="E9" i="59" s="1"/>
  <c r="G9" i="59" s="1"/>
  <c r="I9" i="59" s="1"/>
  <c r="K9" i="59" s="1"/>
  <c r="M9" i="59" s="1"/>
  <c r="A12" i="59" s="1"/>
  <c r="C12" i="59" s="1"/>
  <c r="E12" i="59" s="1"/>
  <c r="G12" i="59" s="1"/>
  <c r="I12" i="59" s="1"/>
  <c r="K12" i="59" s="1"/>
  <c r="M12" i="59" s="1"/>
  <c r="A15" i="59" s="1"/>
  <c r="C15" i="59" s="1"/>
  <c r="E15" i="59" s="1"/>
  <c r="G15" i="59" s="1"/>
  <c r="I15" i="59" s="1"/>
  <c r="K15" i="59" s="1"/>
  <c r="M15" i="59" s="1"/>
  <c r="A18" i="59" s="1"/>
  <c r="C18" i="59" s="1"/>
  <c r="M2" i="58"/>
  <c r="A6" i="58"/>
  <c r="C6" i="58" s="1"/>
  <c r="E6" i="58" s="1"/>
  <c r="G6" i="58" s="1"/>
  <c r="I6" i="58" s="1"/>
  <c r="K6" i="58" s="1"/>
  <c r="M6" i="58" s="1"/>
  <c r="A9" i="58" s="1"/>
  <c r="C9" i="58" s="1"/>
  <c r="E9" i="58" s="1"/>
  <c r="G9" i="58" s="1"/>
  <c r="I9" i="58" s="1"/>
  <c r="K9" i="58" s="1"/>
  <c r="M9" i="58" s="1"/>
  <c r="A12" i="58" s="1"/>
  <c r="C12" i="58" s="1"/>
  <c r="E12" i="58" s="1"/>
  <c r="G12" i="58" s="1"/>
  <c r="I12" i="58" s="1"/>
  <c r="K12" i="58" s="1"/>
  <c r="M12" i="58" s="1"/>
  <c r="A15" i="58" s="1"/>
  <c r="C15" i="58" s="1"/>
  <c r="E15" i="58" s="1"/>
  <c r="G15" i="58" s="1"/>
  <c r="I15" i="58" s="1"/>
  <c r="K15" i="58" s="1"/>
  <c r="M15" i="58" s="1"/>
  <c r="A18" i="58" s="1"/>
  <c r="C18" i="58" s="1"/>
  <c r="M2" i="57"/>
  <c r="A6" i="57"/>
  <c r="C6" i="57" s="1"/>
  <c r="E6" i="57" s="1"/>
  <c r="G6" i="57" s="1"/>
  <c r="I6" i="57" s="1"/>
  <c r="K6" i="57" s="1"/>
  <c r="M6" i="57" s="1"/>
  <c r="A9" i="57" s="1"/>
  <c r="C9" i="57" s="1"/>
  <c r="E9" i="57" s="1"/>
  <c r="G9" i="57" s="1"/>
  <c r="I9" i="57" s="1"/>
  <c r="K9" i="57" s="1"/>
  <c r="M9" i="57" s="1"/>
  <c r="A12" i="57" s="1"/>
  <c r="C12" i="57" s="1"/>
  <c r="E12" i="57" s="1"/>
  <c r="G12" i="57" s="1"/>
  <c r="I12" i="57" s="1"/>
  <c r="K12" i="57" s="1"/>
  <c r="M12" i="57" s="1"/>
  <c r="A15" i="57" s="1"/>
  <c r="C15" i="57" s="1"/>
  <c r="E15" i="57" s="1"/>
  <c r="G15" i="57" s="1"/>
  <c r="I15" i="57" s="1"/>
  <c r="K15" i="57" s="1"/>
  <c r="M15" i="57" s="1"/>
  <c r="A18" i="57" s="1"/>
  <c r="C18" i="57" s="1"/>
  <c r="M2" i="56"/>
  <c r="A6" i="56"/>
  <c r="C6" i="56" s="1"/>
  <c r="E6" i="56" s="1"/>
  <c r="G6" i="56" s="1"/>
  <c r="I6" i="56" s="1"/>
  <c r="K6" i="56" s="1"/>
  <c r="M6" i="56" s="1"/>
  <c r="A9" i="56" s="1"/>
  <c r="C9" i="56" s="1"/>
  <c r="E9" i="56" s="1"/>
  <c r="G9" i="56" s="1"/>
  <c r="I9" i="56" s="1"/>
  <c r="K9" i="56" s="1"/>
  <c r="M9" i="56" s="1"/>
  <c r="A12" i="56" s="1"/>
  <c r="C12" i="56" s="1"/>
  <c r="E12" i="56" s="1"/>
  <c r="G12" i="56" s="1"/>
  <c r="I12" i="56" s="1"/>
  <c r="K12" i="56" s="1"/>
  <c r="M12" i="56" s="1"/>
  <c r="A15" i="56" s="1"/>
  <c r="C15" i="56" s="1"/>
  <c r="E15" i="56" s="1"/>
  <c r="G15" i="56" s="1"/>
  <c r="I15" i="56" s="1"/>
  <c r="K15" i="56" s="1"/>
  <c r="M15" i="56" s="1"/>
  <c r="A18" i="56" s="1"/>
  <c r="C18" i="56" s="1"/>
  <c r="M2" i="55"/>
  <c r="A6" i="55"/>
  <c r="C6" i="55" s="1"/>
  <c r="E6" i="55" s="1"/>
  <c r="G6" i="55" s="1"/>
  <c r="I6" i="55" s="1"/>
  <c r="K6" i="55" s="1"/>
  <c r="M6" i="55" s="1"/>
  <c r="A9" i="55" s="1"/>
  <c r="C9" i="55" s="1"/>
  <c r="E9" i="55" s="1"/>
  <c r="G9" i="55" s="1"/>
  <c r="I9" i="55" s="1"/>
  <c r="K9" i="55" s="1"/>
  <c r="M9" i="55" s="1"/>
  <c r="A12" i="55" s="1"/>
  <c r="C12" i="55" s="1"/>
  <c r="E12" i="55" s="1"/>
  <c r="G12" i="55" s="1"/>
  <c r="I12" i="55" s="1"/>
  <c r="K12" i="55" s="1"/>
  <c r="M12" i="55" s="1"/>
  <c r="A15" i="55" s="1"/>
  <c r="C15" i="55" s="1"/>
  <c r="E15" i="55" s="1"/>
  <c r="G15" i="55" s="1"/>
  <c r="I15" i="55" s="1"/>
  <c r="K15" i="55" s="1"/>
  <c r="M15" i="55" s="1"/>
  <c r="A18" i="55" s="1"/>
  <c r="C18" i="55" s="1"/>
  <c r="M2" i="54"/>
  <c r="A6" i="54"/>
  <c r="C6" i="54" s="1"/>
  <c r="E6" i="54" s="1"/>
  <c r="G6" i="54" s="1"/>
  <c r="I6" i="54" s="1"/>
  <c r="K6" i="54" s="1"/>
  <c r="M6" i="54" s="1"/>
  <c r="A9" i="54" s="1"/>
  <c r="C9" i="54" s="1"/>
  <c r="E9" i="54" s="1"/>
  <c r="G9" i="54" s="1"/>
  <c r="I9" i="54" s="1"/>
  <c r="K9" i="54" s="1"/>
  <c r="M9" i="54" s="1"/>
  <c r="A12" i="54" s="1"/>
  <c r="C12" i="54" s="1"/>
  <c r="E12" i="54" s="1"/>
  <c r="G12" i="54" s="1"/>
  <c r="I12" i="54" s="1"/>
  <c r="K12" i="54" s="1"/>
  <c r="M12" i="54" s="1"/>
  <c r="A15" i="54" s="1"/>
  <c r="C15" i="54" s="1"/>
  <c r="E15" i="54" s="1"/>
  <c r="G15" i="54" s="1"/>
  <c r="I15" i="54" s="1"/>
  <c r="K15" i="54" s="1"/>
  <c r="M15" i="54" s="1"/>
  <c r="A18" i="54" s="1"/>
  <c r="C18" i="54" s="1"/>
  <c r="M3" i="53"/>
  <c r="K2" i="53"/>
  <c r="M2" i="53" l="1"/>
  <c r="A6" i="53"/>
  <c r="C6" i="53" s="1"/>
  <c r="E6" i="53" s="1"/>
  <c r="G6" i="53" s="1"/>
  <c r="I6" i="53" s="1"/>
  <c r="K6" i="53" s="1"/>
  <c r="M6" i="53" s="1"/>
  <c r="A9" i="53" s="1"/>
  <c r="C9" i="53" s="1"/>
  <c r="E9" i="53" s="1"/>
  <c r="G9" i="53" s="1"/>
  <c r="I9" i="53" s="1"/>
  <c r="K9" i="53" s="1"/>
  <c r="M9" i="53" s="1"/>
  <c r="A12" i="53" s="1"/>
  <c r="C12" i="53" s="1"/>
  <c r="E12" i="53" s="1"/>
  <c r="G12" i="53" s="1"/>
  <c r="I12" i="53" s="1"/>
  <c r="K12" i="53" s="1"/>
  <c r="M12" i="53" s="1"/>
  <c r="A15" i="53" s="1"/>
  <c r="C15" i="53" s="1"/>
  <c r="E15" i="53" s="1"/>
  <c r="G15" i="53" s="1"/>
  <c r="I15" i="53" s="1"/>
  <c r="K15" i="53" s="1"/>
  <c r="M15" i="53" s="1"/>
  <c r="A18" i="53" s="1"/>
  <c r="C18" i="53" s="1"/>
  <c r="A1" i="45" l="1"/>
  <c r="A1" i="50"/>
  <c r="A1" i="49"/>
  <c r="A1" i="48"/>
  <c r="A1" i="47"/>
  <c r="A1" i="44"/>
  <c r="A1" i="43"/>
  <c r="A1" i="42"/>
  <c r="A1" i="41"/>
  <c r="A1" i="40"/>
  <c r="A1" i="1" l="1"/>
  <c r="K1" i="50" l="1"/>
  <c r="L8" i="50" s="1"/>
  <c r="A3" i="49"/>
  <c r="A3" i="48"/>
  <c r="A3" i="47"/>
  <c r="A3" i="46"/>
  <c r="A2" i="46" s="1"/>
  <c r="Y2" i="50"/>
  <c r="X2" i="50"/>
  <c r="W2" i="50"/>
  <c r="V2" i="50"/>
  <c r="U2" i="50"/>
  <c r="T2" i="50"/>
  <c r="S2" i="50"/>
  <c r="Q2" i="50"/>
  <c r="P2" i="50"/>
  <c r="O2" i="50"/>
  <c r="N2" i="50"/>
  <c r="M2" i="50"/>
  <c r="L2" i="50"/>
  <c r="K2" i="50"/>
  <c r="A3" i="45"/>
  <c r="A3" i="44"/>
  <c r="A3" i="43"/>
  <c r="K1" i="42"/>
  <c r="A3" i="41"/>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3" i="49"/>
  <c r="A2" i="49"/>
  <c r="K1" i="49"/>
  <c r="M1" i="49"/>
  <c r="K1" i="48"/>
  <c r="C3" i="48"/>
  <c r="A2" i="48"/>
  <c r="M1" i="48"/>
  <c r="K1" i="47"/>
  <c r="C3" i="47"/>
  <c r="A2" i="47"/>
  <c r="M1" i="47"/>
  <c r="K1" i="46"/>
  <c r="C3" i="46"/>
  <c r="M1" i="46"/>
  <c r="C3" i="45"/>
  <c r="A2" i="45"/>
  <c r="K1" i="45"/>
  <c r="M1" i="45"/>
  <c r="K1" i="44"/>
  <c r="C3" i="44"/>
  <c r="A2" i="44"/>
  <c r="M1" i="44"/>
  <c r="K1" i="43"/>
  <c r="C3" i="43"/>
  <c r="A2" i="43"/>
  <c r="M1" i="43"/>
  <c r="A3" i="42"/>
  <c r="C3" i="42" s="1"/>
  <c r="M1" i="42"/>
  <c r="C3" i="41"/>
  <c r="A2" i="41"/>
  <c r="A3" i="40"/>
  <c r="K1" i="1"/>
  <c r="A9" i="50" l="1"/>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E3" i="49"/>
  <c r="C2" i="49"/>
  <c r="E3" i="48"/>
  <c r="C2" i="48"/>
  <c r="E3" i="47"/>
  <c r="C2" i="47"/>
  <c r="A2" i="42"/>
  <c r="E3" i="46"/>
  <c r="C2" i="46"/>
  <c r="E3" i="45"/>
  <c r="C2" i="45"/>
  <c r="E3" i="44"/>
  <c r="C2" i="44"/>
  <c r="E3" i="43"/>
  <c r="C2" i="43"/>
  <c r="E3" i="42"/>
  <c r="C2" i="42"/>
  <c r="E3" i="41"/>
  <c r="C2" i="41"/>
  <c r="C3" i="40"/>
  <c r="A2" i="40"/>
  <c r="S1" i="1"/>
  <c r="Y2" i="1"/>
  <c r="X2" i="1"/>
  <c r="W2" i="1"/>
  <c r="V2" i="1"/>
  <c r="U2" i="1"/>
  <c r="T2" i="1"/>
  <c r="S2" i="1"/>
  <c r="Q2" i="1"/>
  <c r="P2" i="1"/>
  <c r="O2" i="1"/>
  <c r="N2" i="1"/>
  <c r="M2" i="1"/>
  <c r="L2" i="1"/>
  <c r="K2" i="1"/>
  <c r="A10" i="1"/>
  <c r="A9" i="1" s="1"/>
  <c r="G10" i="50" l="1"/>
  <c r="E9" i="50"/>
  <c r="G3" i="49"/>
  <c r="E2" i="49"/>
  <c r="G3" i="48"/>
  <c r="E2" i="48"/>
  <c r="G3" i="47"/>
  <c r="E2" i="47"/>
  <c r="G3" i="46"/>
  <c r="E2" i="46"/>
  <c r="G3" i="45"/>
  <c r="E2" i="45"/>
  <c r="G3" i="44"/>
  <c r="E2" i="44"/>
  <c r="G3" i="43"/>
  <c r="E2" i="43"/>
  <c r="G3" i="42"/>
  <c r="E2" i="42"/>
  <c r="G3" i="41"/>
  <c r="E2" i="41"/>
  <c r="E3" i="40"/>
  <c r="C2" i="40"/>
  <c r="C10" i="1"/>
  <c r="I10" i="50" l="1"/>
  <c r="G9" i="50"/>
  <c r="I3" i="49"/>
  <c r="G2" i="49"/>
  <c r="I3" i="48"/>
  <c r="G2" i="48"/>
  <c r="I3" i="47"/>
  <c r="G2" i="47"/>
  <c r="I3" i="46"/>
  <c r="G2" i="46"/>
  <c r="I3" i="45"/>
  <c r="G2" i="45"/>
  <c r="I3" i="44"/>
  <c r="G2" i="44"/>
  <c r="I3" i="43"/>
  <c r="G2" i="43"/>
  <c r="I3" i="42"/>
  <c r="G2" i="42"/>
  <c r="I3" i="41"/>
  <c r="G2" i="41"/>
  <c r="G3" i="40"/>
  <c r="E2" i="40"/>
  <c r="E10" i="1"/>
  <c r="C9" i="1"/>
  <c r="I9" i="50" l="1"/>
  <c r="K10" i="50"/>
  <c r="K3" i="49"/>
  <c r="I2" i="49"/>
  <c r="K3" i="48"/>
  <c r="I2" i="48"/>
  <c r="K3" i="47"/>
  <c r="I2" i="47"/>
  <c r="I2" i="46"/>
  <c r="K3" i="46"/>
  <c r="K3" i="45"/>
  <c r="I2" i="45"/>
  <c r="K3" i="44"/>
  <c r="I2" i="44"/>
  <c r="K3" i="43"/>
  <c r="I2" i="43"/>
  <c r="I2" i="42"/>
  <c r="K3" i="42"/>
  <c r="K3" i="41"/>
  <c r="I2" i="41"/>
  <c r="I3" i="40"/>
  <c r="G2"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M3" i="49"/>
  <c r="K2" i="49"/>
  <c r="M3" i="48"/>
  <c r="K2" i="48"/>
  <c r="M3" i="47"/>
  <c r="K2" i="47"/>
  <c r="M3" i="46"/>
  <c r="K2" i="46"/>
  <c r="M3" i="45"/>
  <c r="K2" i="45"/>
  <c r="M3" i="44"/>
  <c r="K2" i="44"/>
  <c r="M3" i="43"/>
  <c r="K2" i="43"/>
  <c r="M3" i="42"/>
  <c r="K2" i="42"/>
  <c r="M3" i="41"/>
  <c r="K2" i="41"/>
  <c r="K3" i="40"/>
  <c r="I2"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6" i="49"/>
  <c r="C6" i="49" s="1"/>
  <c r="E6" i="49" s="1"/>
  <c r="G6" i="49" s="1"/>
  <c r="I6" i="49" s="1"/>
  <c r="K6" i="49" s="1"/>
  <c r="M6" i="49" s="1"/>
  <c r="A9" i="49" s="1"/>
  <c r="C9" i="49" s="1"/>
  <c r="E9" i="49" s="1"/>
  <c r="G9" i="49" s="1"/>
  <c r="I9" i="49" s="1"/>
  <c r="K9" i="49" s="1"/>
  <c r="M9" i="49" s="1"/>
  <c r="A12" i="49" s="1"/>
  <c r="C12" i="49" s="1"/>
  <c r="E12" i="49" s="1"/>
  <c r="G12" i="49" s="1"/>
  <c r="I12" i="49" s="1"/>
  <c r="K12" i="49" s="1"/>
  <c r="M12" i="49" s="1"/>
  <c r="A15" i="49" s="1"/>
  <c r="C15" i="49" s="1"/>
  <c r="E15" i="49" s="1"/>
  <c r="G15" i="49" s="1"/>
  <c r="I15" i="49" s="1"/>
  <c r="K15" i="49" s="1"/>
  <c r="M15" i="49" s="1"/>
  <c r="A18" i="49" s="1"/>
  <c r="C18" i="49" s="1"/>
  <c r="M2" i="49"/>
  <c r="A6" i="48"/>
  <c r="C6" i="48" s="1"/>
  <c r="E6" i="48" s="1"/>
  <c r="G6" i="48" s="1"/>
  <c r="I6" i="48" s="1"/>
  <c r="K6" i="48" s="1"/>
  <c r="M6" i="48" s="1"/>
  <c r="A9" i="48" s="1"/>
  <c r="C9" i="48" s="1"/>
  <c r="E9" i="48" s="1"/>
  <c r="G9" i="48" s="1"/>
  <c r="I9" i="48" s="1"/>
  <c r="K9" i="48" s="1"/>
  <c r="M9" i="48" s="1"/>
  <c r="A12" i="48" s="1"/>
  <c r="C12" i="48" s="1"/>
  <c r="E12" i="48" s="1"/>
  <c r="G12" i="48" s="1"/>
  <c r="I12" i="48" s="1"/>
  <c r="K12" i="48" s="1"/>
  <c r="M12" i="48" s="1"/>
  <c r="A15" i="48" s="1"/>
  <c r="C15" i="48" s="1"/>
  <c r="E15" i="48" s="1"/>
  <c r="G15" i="48" s="1"/>
  <c r="I15" i="48" s="1"/>
  <c r="K15" i="48" s="1"/>
  <c r="M15" i="48" s="1"/>
  <c r="A18" i="48" s="1"/>
  <c r="C18" i="48" s="1"/>
  <c r="M2" i="48"/>
  <c r="A6" i="47"/>
  <c r="C6" i="47" s="1"/>
  <c r="E6" i="47" s="1"/>
  <c r="G6" i="47" s="1"/>
  <c r="I6" i="47" s="1"/>
  <c r="K6" i="47" s="1"/>
  <c r="M6" i="47" s="1"/>
  <c r="A9" i="47" s="1"/>
  <c r="C9" i="47" s="1"/>
  <c r="E9" i="47" s="1"/>
  <c r="G9" i="47" s="1"/>
  <c r="I9" i="47" s="1"/>
  <c r="K9" i="47" s="1"/>
  <c r="M9" i="47" s="1"/>
  <c r="A12" i="47" s="1"/>
  <c r="C12" i="47" s="1"/>
  <c r="E12" i="47" s="1"/>
  <c r="G12" i="47" s="1"/>
  <c r="I12" i="47" s="1"/>
  <c r="K12" i="47" s="1"/>
  <c r="M12" i="47" s="1"/>
  <c r="A15" i="47" s="1"/>
  <c r="C15" i="47" s="1"/>
  <c r="E15" i="47" s="1"/>
  <c r="G15" i="47" s="1"/>
  <c r="I15" i="47" s="1"/>
  <c r="K15" i="47" s="1"/>
  <c r="M15" i="47" s="1"/>
  <c r="A18" i="47" s="1"/>
  <c r="C18" i="47" s="1"/>
  <c r="M2" i="47"/>
  <c r="A6" i="46"/>
  <c r="C6" i="46" s="1"/>
  <c r="E6" i="46" s="1"/>
  <c r="G6" i="46" s="1"/>
  <c r="I6" i="46" s="1"/>
  <c r="K6" i="46" s="1"/>
  <c r="M6" i="46" s="1"/>
  <c r="A9" i="46" s="1"/>
  <c r="C9" i="46" s="1"/>
  <c r="E9" i="46" s="1"/>
  <c r="G9" i="46" s="1"/>
  <c r="I9" i="46" s="1"/>
  <c r="K9" i="46" s="1"/>
  <c r="M9" i="46" s="1"/>
  <c r="A12" i="46" s="1"/>
  <c r="C12" i="46" s="1"/>
  <c r="E12" i="46" s="1"/>
  <c r="G12" i="46" s="1"/>
  <c r="I12" i="46" s="1"/>
  <c r="K12" i="46" s="1"/>
  <c r="M12" i="46" s="1"/>
  <c r="A15" i="46" s="1"/>
  <c r="C15" i="46" s="1"/>
  <c r="E15" i="46" s="1"/>
  <c r="G15" i="46" s="1"/>
  <c r="I15" i="46" s="1"/>
  <c r="K15" i="46" s="1"/>
  <c r="M15" i="46" s="1"/>
  <c r="A18" i="46" s="1"/>
  <c r="C18" i="46" s="1"/>
  <c r="M2" i="46"/>
  <c r="A6" i="45"/>
  <c r="C6" i="45" s="1"/>
  <c r="E6" i="45" s="1"/>
  <c r="G6" i="45" s="1"/>
  <c r="I6" i="45" s="1"/>
  <c r="K6" i="45" s="1"/>
  <c r="M6" i="45" s="1"/>
  <c r="A9" i="45" s="1"/>
  <c r="C9" i="45" s="1"/>
  <c r="E9" i="45" s="1"/>
  <c r="G9" i="45" s="1"/>
  <c r="I9" i="45" s="1"/>
  <c r="K9" i="45" s="1"/>
  <c r="M9" i="45" s="1"/>
  <c r="A12" i="45" s="1"/>
  <c r="C12" i="45" s="1"/>
  <c r="E12" i="45" s="1"/>
  <c r="G12" i="45" s="1"/>
  <c r="I12" i="45" s="1"/>
  <c r="K12" i="45" s="1"/>
  <c r="M12" i="45" s="1"/>
  <c r="A15" i="45" s="1"/>
  <c r="C15" i="45" s="1"/>
  <c r="E15" i="45" s="1"/>
  <c r="G15" i="45" s="1"/>
  <c r="I15" i="45" s="1"/>
  <c r="K15" i="45" s="1"/>
  <c r="M15" i="45" s="1"/>
  <c r="A18" i="45" s="1"/>
  <c r="C18" i="45" s="1"/>
  <c r="M2" i="45"/>
  <c r="A6" i="44"/>
  <c r="C6" i="44" s="1"/>
  <c r="E6" i="44" s="1"/>
  <c r="G6" i="44" s="1"/>
  <c r="I6" i="44" s="1"/>
  <c r="K6" i="44" s="1"/>
  <c r="M6" i="44" s="1"/>
  <c r="A9" i="44" s="1"/>
  <c r="C9" i="44" s="1"/>
  <c r="E9" i="44" s="1"/>
  <c r="G9" i="44" s="1"/>
  <c r="I9" i="44" s="1"/>
  <c r="K9" i="44" s="1"/>
  <c r="M9" i="44" s="1"/>
  <c r="A12" i="44" s="1"/>
  <c r="C12" i="44" s="1"/>
  <c r="E12" i="44" s="1"/>
  <c r="G12" i="44" s="1"/>
  <c r="I12" i="44" s="1"/>
  <c r="K12" i="44" s="1"/>
  <c r="M12" i="44" s="1"/>
  <c r="A15" i="44" s="1"/>
  <c r="C15" i="44" s="1"/>
  <c r="E15" i="44" s="1"/>
  <c r="G15" i="44" s="1"/>
  <c r="I15" i="44" s="1"/>
  <c r="K15" i="44" s="1"/>
  <c r="M15" i="44" s="1"/>
  <c r="A18" i="44" s="1"/>
  <c r="C18" i="44" s="1"/>
  <c r="M2" i="44"/>
  <c r="A6" i="43"/>
  <c r="C6" i="43" s="1"/>
  <c r="E6" i="43" s="1"/>
  <c r="G6" i="43" s="1"/>
  <c r="I6" i="43" s="1"/>
  <c r="K6" i="43" s="1"/>
  <c r="M6" i="43" s="1"/>
  <c r="A9" i="43" s="1"/>
  <c r="C9" i="43" s="1"/>
  <c r="E9" i="43" s="1"/>
  <c r="G9" i="43" s="1"/>
  <c r="I9" i="43" s="1"/>
  <c r="K9" i="43" s="1"/>
  <c r="M9" i="43" s="1"/>
  <c r="A12" i="43" s="1"/>
  <c r="C12" i="43" s="1"/>
  <c r="E12" i="43" s="1"/>
  <c r="G12" i="43" s="1"/>
  <c r="I12" i="43" s="1"/>
  <c r="K12" i="43" s="1"/>
  <c r="M12" i="43" s="1"/>
  <c r="A15" i="43" s="1"/>
  <c r="C15" i="43" s="1"/>
  <c r="E15" i="43" s="1"/>
  <c r="G15" i="43" s="1"/>
  <c r="I15" i="43" s="1"/>
  <c r="K15" i="43" s="1"/>
  <c r="M15" i="43" s="1"/>
  <c r="A18" i="43" s="1"/>
  <c r="C18" i="43" s="1"/>
  <c r="M2" i="43"/>
  <c r="A6" i="42"/>
  <c r="C6" i="42" s="1"/>
  <c r="E6" i="42" s="1"/>
  <c r="G6" i="42" s="1"/>
  <c r="I6" i="42" s="1"/>
  <c r="K6" i="42" s="1"/>
  <c r="M6" i="42" s="1"/>
  <c r="A9" i="42" s="1"/>
  <c r="C9" i="42" s="1"/>
  <c r="E9" i="42" s="1"/>
  <c r="G9" i="42" s="1"/>
  <c r="I9" i="42" s="1"/>
  <c r="K9" i="42" s="1"/>
  <c r="M9" i="42" s="1"/>
  <c r="A12" i="42" s="1"/>
  <c r="C12" i="42" s="1"/>
  <c r="E12" i="42" s="1"/>
  <c r="G12" i="42" s="1"/>
  <c r="I12" i="42" s="1"/>
  <c r="K12" i="42" s="1"/>
  <c r="M12" i="42" s="1"/>
  <c r="A15" i="42" s="1"/>
  <c r="C15" i="42" s="1"/>
  <c r="E15" i="42" s="1"/>
  <c r="G15" i="42" s="1"/>
  <c r="I15" i="42" s="1"/>
  <c r="K15" i="42" s="1"/>
  <c r="M15" i="42" s="1"/>
  <c r="A18" i="42" s="1"/>
  <c r="C18" i="42" s="1"/>
  <c r="M2" i="42"/>
  <c r="A6" i="41"/>
  <c r="C6" i="41" s="1"/>
  <c r="E6" i="41" s="1"/>
  <c r="G6" i="41" s="1"/>
  <c r="I6" i="41" s="1"/>
  <c r="K6" i="41" s="1"/>
  <c r="M6" i="41" s="1"/>
  <c r="A9" i="41" s="1"/>
  <c r="C9" i="41" s="1"/>
  <c r="E9" i="41" s="1"/>
  <c r="G9" i="41" s="1"/>
  <c r="I9" i="41" s="1"/>
  <c r="K9" i="41" s="1"/>
  <c r="M9" i="41" s="1"/>
  <c r="A12" i="41" s="1"/>
  <c r="C12" i="41" s="1"/>
  <c r="E12" i="41" s="1"/>
  <c r="G12" i="41" s="1"/>
  <c r="I12" i="41" s="1"/>
  <c r="K12" i="41" s="1"/>
  <c r="M12" i="41" s="1"/>
  <c r="A15" i="41" s="1"/>
  <c r="C15" i="41" s="1"/>
  <c r="E15" i="41" s="1"/>
  <c r="G15" i="41" s="1"/>
  <c r="I15" i="41" s="1"/>
  <c r="K15" i="41" s="1"/>
  <c r="M15" i="41" s="1"/>
  <c r="A18" i="41" s="1"/>
  <c r="C18" i="41" s="1"/>
  <c r="M2" i="41"/>
  <c r="M3" i="40"/>
  <c r="K2" i="40"/>
  <c r="K10" i="1"/>
  <c r="K9" i="1" s="1"/>
  <c r="I9" i="1"/>
  <c r="A6" i="40" l="1"/>
  <c r="C6" i="40" s="1"/>
  <c r="E6" i="40" s="1"/>
  <c r="G6" i="40" s="1"/>
  <c r="I6" i="40" s="1"/>
  <c r="K6" i="40" s="1"/>
  <c r="M6" i="40" s="1"/>
  <c r="A9" i="40" s="1"/>
  <c r="C9" i="40" s="1"/>
  <c r="E9" i="40" s="1"/>
  <c r="G9" i="40" s="1"/>
  <c r="I9" i="40" s="1"/>
  <c r="K9" i="40" s="1"/>
  <c r="M9" i="40" s="1"/>
  <c r="A12" i="40" s="1"/>
  <c r="C12" i="40" s="1"/>
  <c r="E12" i="40" s="1"/>
  <c r="G12" i="40" s="1"/>
  <c r="I12" i="40" s="1"/>
  <c r="K12" i="40" s="1"/>
  <c r="M12" i="40" s="1"/>
  <c r="A15" i="40" s="1"/>
  <c r="C15" i="40" s="1"/>
  <c r="E15" i="40" s="1"/>
  <c r="G15" i="40" s="1"/>
  <c r="I15" i="40" s="1"/>
  <c r="K15" i="40" s="1"/>
  <c r="M15" i="40" s="1"/>
  <c r="A18" i="40" s="1"/>
  <c r="C18" i="40" s="1"/>
  <c r="M2"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<sst xmlns="http://schemas.openxmlformats.org/spreadsheetml/2006/main" count="1537" uniqueCount="411">
  <si>
    <t>Notes</t>
  </si>
  <si>
    <t>Year</t>
  </si>
  <si>
    <t>Start Month</t>
  </si>
  <si>
    <t>Start Day of Week</t>
  </si>
  <si>
    <t>https://www.vertex42.com/calendars/</t>
  </si>
  <si>
    <t>Calendar Templates by Vertex42</t>
  </si>
  <si>
    <t>About Vertex42</t>
  </si>
  <si>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</si>
  <si>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</si>
  <si>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</si>
  <si>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</si>
  <si>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</si>
  <si>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</si>
  <si>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</si>
  <si>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</si>
  <si>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</si>
  <si>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</si>
  <si>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</si>
  <si>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Step 1: Enter the Year and Start Month</t>
  </si>
  <si>
    <t>Step 2: Choose the Start Day</t>
  </si>
  <si>
    <t>Step 3: Customize the Theme Colors / Fonts</t>
  </si>
  <si>
    <t>Step 4: Print to Paper or PDF</t>
  </si>
  <si>
    <t>Event Planning Steps</t>
  </si>
  <si>
    <t>Definite</t>
  </si>
  <si>
    <t>YMG</t>
  </si>
  <si>
    <t>Hybrid</t>
  </si>
  <si>
    <t>TECET or Zoom</t>
  </si>
  <si>
    <t>Tentative</t>
  </si>
  <si>
    <t>Note: Event is considered Tentative until a budget is approved, a location (if applicable) is booked, and a flyer submitted at which time is becomes a Definite event</t>
  </si>
  <si>
    <t>Civil Engineering Trivia</t>
  </si>
  <si>
    <t>Trident Booksellers</t>
  </si>
  <si>
    <t>N/A</t>
  </si>
  <si>
    <t>6:00 PM - 9:00 PM</t>
  </si>
  <si>
    <t>Received</t>
  </si>
  <si>
    <t>Yes 8/8</t>
  </si>
  <si>
    <t xml:space="preserve">Key:  </t>
  </si>
  <si>
    <t>BSCES Board of Government Meeting</t>
  </si>
  <si>
    <t>5:00 PM - 7:00 PM</t>
  </si>
  <si>
    <t>BSCES Executive Committee Meeting</t>
  </si>
  <si>
    <t>5:00 PM - 6:00 PM</t>
  </si>
  <si>
    <t>BSCES Program Committee Meeting</t>
  </si>
  <si>
    <t>5:30 PM - 6:30 PM</t>
  </si>
  <si>
    <t>BoG</t>
  </si>
  <si>
    <t>Program Comm</t>
  </si>
  <si>
    <t>In-person</t>
  </si>
  <si>
    <t>ExComm</t>
  </si>
  <si>
    <t xml:space="preserve"> </t>
  </si>
  <si>
    <t>Labor Day</t>
  </si>
  <si>
    <t>Halloween</t>
  </si>
  <si>
    <t>Veterans' Day</t>
  </si>
  <si>
    <t>Thanksgiving</t>
  </si>
  <si>
    <t>Hanukkah begins</t>
  </si>
  <si>
    <t>Christmas</t>
  </si>
  <si>
    <t>Kwanzaa</t>
  </si>
  <si>
    <t>Martin Luther King Jr. Day</t>
  </si>
  <si>
    <t>President's Day</t>
  </si>
  <si>
    <t>St. Patrick's Day</t>
  </si>
  <si>
    <t>Ramadan Begins</t>
  </si>
  <si>
    <t>Easter</t>
  </si>
  <si>
    <t>Memorial Day</t>
  </si>
  <si>
    <t>MA Public Schools vacation week</t>
  </si>
  <si>
    <t>Patriot's Day</t>
  </si>
  <si>
    <t>Virtual</t>
  </si>
  <si>
    <t>Zoom</t>
  </si>
  <si>
    <t>2. Sponsoring Group(s)</t>
  </si>
  <si>
    <t>1. Date</t>
  </si>
  <si>
    <t>3. Program Topic/Title</t>
  </si>
  <si>
    <t>Completion percentage</t>
  </si>
  <si>
    <t>Event Planning Stages</t>
  </si>
  <si>
    <t>FHWA-NHI-130053 Course</t>
  </si>
  <si>
    <t>FHWA-NHI-130055 Course</t>
  </si>
  <si>
    <t>FWHA-NHI 130053 Course</t>
  </si>
  <si>
    <t>8:00 AM - 5:00 PM daily</t>
  </si>
  <si>
    <t>Hilton Garden Inn Worcester</t>
  </si>
  <si>
    <t>Yes</t>
  </si>
  <si>
    <t>9/20 - 9/22</t>
  </si>
  <si>
    <t>10/17 - 10/28</t>
  </si>
  <si>
    <t>5. Time</t>
  </si>
  <si>
    <t>6. Format</t>
  </si>
  <si>
    <t>7. Number of Participants</t>
  </si>
  <si>
    <t>8. Location</t>
  </si>
  <si>
    <t>9. Flyer details received?</t>
  </si>
  <si>
    <t>10. Flyer submitted</t>
  </si>
  <si>
    <t>11. Budget submitted</t>
  </si>
  <si>
    <t>12. Budget approved</t>
  </si>
  <si>
    <t>13. Location booked</t>
  </si>
  <si>
    <t>14. Flyer finalized &amp; returned</t>
  </si>
  <si>
    <t>15. Event posted</t>
  </si>
  <si>
    <t>2. Sponsoring group(s)</t>
  </si>
  <si>
    <t>EWRI</t>
  </si>
  <si>
    <t>COPRI</t>
  </si>
  <si>
    <t>CI</t>
  </si>
  <si>
    <t>SEI</t>
  </si>
  <si>
    <t>UESI</t>
  </si>
  <si>
    <t>T&amp;DI</t>
  </si>
  <si>
    <t>Date range</t>
  </si>
  <si>
    <t>Keville Committee</t>
  </si>
  <si>
    <t>Francis M. Keville Scholarship Dinner</t>
  </si>
  <si>
    <t>250-300</t>
  </si>
  <si>
    <t>Revere Hotel</t>
  </si>
  <si>
    <t>5:30 PM - 9:00 PM</t>
  </si>
  <si>
    <t>Yes 8/19/22</t>
  </si>
  <si>
    <t>YMG &amp; TDI</t>
  </si>
  <si>
    <t xml:space="preserve">Yes </t>
  </si>
  <si>
    <t>Yes 8/22/22</t>
  </si>
  <si>
    <t>GI</t>
  </si>
  <si>
    <t>Arthur Casagrande Lecture</t>
  </si>
  <si>
    <t>4. Speaker(s)</t>
  </si>
  <si>
    <t>Royal Sonesta Boston</t>
  </si>
  <si>
    <t>Arthur Casagrande Lecture 5:30 PM</t>
  </si>
  <si>
    <t>12:00 - 1:00 PM</t>
  </si>
  <si>
    <t>Protecting Buried Pipelines and Sewers During Construction</t>
  </si>
  <si>
    <t>Steven DelloSanto &amp; Daniel Valentine</t>
  </si>
  <si>
    <t>UESI Protecting Buried Pipelines webinar 12 PM</t>
  </si>
  <si>
    <t>BSCES Executive Committee Meeting 5 PM</t>
  </si>
  <si>
    <t>BSCES Program Committee Meeting 5:30 PM</t>
  </si>
  <si>
    <t>BSCES Board of Government Meeting 5 PM</t>
  </si>
  <si>
    <t>Brendan Crighton</t>
  </si>
  <si>
    <t>BSCES Executive Committee 5 PM</t>
  </si>
  <si>
    <t>BSCES Program Committee Meeting 5 PM</t>
  </si>
  <si>
    <t>YMG &amp; T&amp;DI Eng Trivia 6PM</t>
  </si>
  <si>
    <t>Dr. Patricia J. Culligan</t>
  </si>
  <si>
    <t>80-100</t>
  </si>
  <si>
    <t>Keville Dinner 5:30 PM</t>
  </si>
  <si>
    <t>FHWA-NHI-130087 Course</t>
  </si>
  <si>
    <t>Continuing Ed</t>
  </si>
  <si>
    <t>8:00 AM - 4:30 PM</t>
  </si>
  <si>
    <t>20-30</t>
  </si>
  <si>
    <t>Indigenous Peoples' Day</t>
  </si>
  <si>
    <t>FHWA-NHI-130110 Tunnel Safety Inspection</t>
  </si>
  <si>
    <t>Title/Topic</t>
  </si>
  <si>
    <t>ASCE Student Chapter Officers' Caucus</t>
  </si>
  <si>
    <t>12/13 - 12/14</t>
  </si>
  <si>
    <t>Sponsoring Group</t>
  </si>
  <si>
    <t>Parcel 12 Site Tour</t>
  </si>
  <si>
    <t>Daniel Figgins</t>
  </si>
  <si>
    <t>Parcel 12</t>
  </si>
  <si>
    <t>YMG Parcel 12 Site Tour 5PM</t>
  </si>
  <si>
    <t>TBD</t>
  </si>
  <si>
    <t>Special Fund event</t>
  </si>
  <si>
    <t>John R. Freeman Lecture</t>
  </si>
  <si>
    <t>Moving Boston: Creating Safer Streets 
for All Modes of Transportation</t>
  </si>
  <si>
    <t>William Moose</t>
  </si>
  <si>
    <t>9:00 - 10:00 AM</t>
  </si>
  <si>
    <t>Arup &amp; Teams</t>
  </si>
  <si>
    <t>T&amp;DI Moving Boston 9 AM</t>
  </si>
  <si>
    <t xml:space="preserve">BSCES Executive Committee Meeting 5 PM </t>
  </si>
  <si>
    <t>YMG Student Officers' Caucus 6 PM</t>
  </si>
  <si>
    <t>CDM Smith</t>
  </si>
  <si>
    <t>No</t>
  </si>
  <si>
    <t>DE&amp;I</t>
  </si>
  <si>
    <t>12:00 PM - 1:00 PM</t>
  </si>
  <si>
    <t>DE&amp;I 101 12 PM</t>
  </si>
  <si>
    <t>DE&amp;I 101</t>
  </si>
  <si>
    <t>Jo Weech</t>
  </si>
  <si>
    <t>6:00 PM- 8:00 PM</t>
  </si>
  <si>
    <t>In-Person</t>
  </si>
  <si>
    <t>Special Fund Event</t>
  </si>
  <si>
    <t>EWRI John R. Freeman Lecture 6:00 PM</t>
  </si>
  <si>
    <t>Outreach</t>
  </si>
  <si>
    <t>BSCES Model Bridge Contest</t>
  </si>
  <si>
    <t>Watson Hall, WIT</t>
  </si>
  <si>
    <t>Model Bridge Competition 8:30 AM</t>
  </si>
  <si>
    <t>YMG Holiday Party</t>
  </si>
  <si>
    <t>Sacco bowling, Somerville</t>
  </si>
  <si>
    <t>YMG Holiday Party 5:00 PM</t>
  </si>
  <si>
    <t>MIT</t>
  </si>
  <si>
    <t>Rafael Bras, Dara Entekhabi, Brendan Harley</t>
  </si>
  <si>
    <t>Future City Competition</t>
  </si>
  <si>
    <t>Public Awareness &amp; Outreach</t>
  </si>
  <si>
    <t>8:00 AM - 1:00 PM</t>
  </si>
  <si>
    <t>1 Federal St, 9th Floor</t>
  </si>
  <si>
    <t>Future City Competition 8AM</t>
  </si>
  <si>
    <t>DE&amp;I Expanding the Civil Engineering Pipeline 12PM</t>
  </si>
  <si>
    <t>Expanding the Civil Engineering Pipline</t>
  </si>
  <si>
    <t>Lauren Sigg,  Megan Naughton</t>
  </si>
  <si>
    <t>Barritt Lovelace</t>
  </si>
  <si>
    <t>12:00 PM-1:00PM</t>
  </si>
  <si>
    <t>FHWA-NHI-130110 Course</t>
  </si>
  <si>
    <t>NHI</t>
  </si>
  <si>
    <t>Cont Ed Drone Webinar 12PM</t>
  </si>
  <si>
    <t>Drone Webinar</t>
  </si>
  <si>
    <t>Stephen Wilkes, Feldman Geospatial</t>
  </si>
  <si>
    <t>Continuing Ed &amp; EMG</t>
  </si>
  <si>
    <t>Continuing Education &amp; UESI</t>
  </si>
  <si>
    <t>Utilizing UAS to Improve Bridge Management</t>
  </si>
  <si>
    <t>Collins Office &amp; Zoom</t>
  </si>
  <si>
    <t>SEI UAS Webinar 12PM</t>
  </si>
  <si>
    <t>Replacement of Gloucester Drawbridge over Annisquam River Site Tour</t>
  </si>
  <si>
    <t>Peter Gagnon and John Felteau</t>
  </si>
  <si>
    <t>Gloucester, MA</t>
  </si>
  <si>
    <t>CI Gloucester Drawbridge Tour 3:30 PM</t>
  </si>
  <si>
    <t>EWRI LCRR Updates 12PM</t>
  </si>
  <si>
    <t>LCRR Regulatory Updates</t>
  </si>
  <si>
    <t>Kirsten Ryan</t>
  </si>
  <si>
    <t>12:00 PM-1:00 PM</t>
  </si>
  <si>
    <t>Annual Billiards Tournament/Networking</t>
  </si>
  <si>
    <t>6:00-9:00 PM</t>
  </si>
  <si>
    <t>Beantown Pub</t>
  </si>
  <si>
    <t>SEI Webinar 12 PM</t>
  </si>
  <si>
    <t>12:00 - 1:30 PM</t>
  </si>
  <si>
    <t>YMG Red Sox Outing</t>
  </si>
  <si>
    <t>Fenway Park</t>
  </si>
  <si>
    <t>6:00 PM-10:00PM</t>
  </si>
  <si>
    <t>YMG Red Sox Outing 6 PM</t>
  </si>
  <si>
    <t>Cont Ed/UESI</t>
  </si>
  <si>
    <t>Geospatial Management &amp; Reality Capture</t>
  </si>
  <si>
    <t>Stephen Wilkes</t>
  </si>
  <si>
    <t>Cont Ed/UESI Webinar 12PM</t>
  </si>
  <si>
    <t>COPRI Dinner Meeting 6PM</t>
  </si>
  <si>
    <t>Designing Resilient Waterfront Spaces</t>
  </si>
  <si>
    <t>Julie Eaton Ernst</t>
  </si>
  <si>
    <t>6:00 PM - 8:30PM</t>
  </si>
  <si>
    <t>Jacobs</t>
  </si>
  <si>
    <t>4:00 - 6:00 PM</t>
  </si>
  <si>
    <t>YMG Billiards Tournament 6PM</t>
  </si>
  <si>
    <t>MS Teams in Action for Civil Engineers</t>
  </si>
  <si>
    <t>R Brockman, C Hersey, M Cunningham</t>
  </si>
  <si>
    <t>MassDOT District 3 Headquarters Tour</t>
  </si>
  <si>
    <t>Thomas Emerick</t>
  </si>
  <si>
    <t>11:00 AM- 12:00 PM</t>
  </si>
  <si>
    <t>MassDot District 3</t>
  </si>
  <si>
    <t>T&amp;DI MassDOT Tour 11AM</t>
  </si>
  <si>
    <t>SEI &amp; Sustainability Climate change event 6PM</t>
  </si>
  <si>
    <t>SEI &amp; Sustainability Comm</t>
  </si>
  <si>
    <t>Will Arnold</t>
  </si>
  <si>
    <t>6:00 PM- 7:30 PM</t>
  </si>
  <si>
    <t>BSA conference room/virtual format</t>
  </si>
  <si>
    <t>Subsurface Utility Exploration</t>
  </si>
  <si>
    <t>Cory Cormier</t>
  </si>
  <si>
    <t>no</t>
  </si>
  <si>
    <t>MS Teams Webinar 12PM</t>
  </si>
  <si>
    <t>Ymg Sr Tech Talk 5:30 PM</t>
  </si>
  <si>
    <t>YMG/SEAMASS Charles River Cleanup 10 AM</t>
  </si>
  <si>
    <t>Senior Tech Talk</t>
  </si>
  <si>
    <t>5:30 PM - 8:00 PM</t>
  </si>
  <si>
    <t>Kleinfelder</t>
  </si>
  <si>
    <t>Charles River Cleanup- coordinated by SEAMASS</t>
  </si>
  <si>
    <t>10:00AM - 12:00PM</t>
  </si>
  <si>
    <t>YMG Junior Tech Talk 6:00 PM</t>
  </si>
  <si>
    <t>Junior Tech Talk</t>
  </si>
  <si>
    <t>6:00 PM-8:30 PM</t>
  </si>
  <si>
    <t>HNTB</t>
  </si>
  <si>
    <t>ACCELER8 1-90 Webinar</t>
  </si>
  <si>
    <t>yes</t>
  </si>
  <si>
    <t>Tackling the Climate Emergency in Britain and Beyond</t>
  </si>
  <si>
    <t>UESI SUE Webinar 12PM</t>
  </si>
  <si>
    <t>BSCES Annual Awards Dinner</t>
  </si>
  <si>
    <t>SEI Weymouth School Tour 3PM</t>
  </si>
  <si>
    <t>Maria Weston Chapman MS in Weymouth, MA Tour</t>
  </si>
  <si>
    <t>Members of project team</t>
  </si>
  <si>
    <t>3:00 PM-4:30 PM</t>
  </si>
  <si>
    <t>Weymouth MA</t>
  </si>
  <si>
    <t>EWRI Green Infrastructure  Webinar 12 PM</t>
  </si>
  <si>
    <t>12:00PM - 1:00 PM</t>
  </si>
  <si>
    <t>SGH</t>
  </si>
  <si>
    <t>Decentralized Approach to Meet Retention Goals in an Urban Env</t>
  </si>
  <si>
    <t>YMG End of Year Social 5:30PM</t>
  </si>
  <si>
    <t>End of Year Social</t>
  </si>
  <si>
    <t>none</t>
  </si>
  <si>
    <t>Note: Event is considered Tentative until a budget is approved, a location (if applicable) is booked, and a flyer submitted at which time it becomes a Definite event</t>
  </si>
  <si>
    <t>SEI Lecture Series</t>
  </si>
  <si>
    <t>9:00 AM - 3:00 PM</t>
  </si>
  <si>
    <t>2024 John R. Freeman Lecture</t>
  </si>
  <si>
    <t>6:00-8:30 PM</t>
  </si>
  <si>
    <t>TBD (Northeastern U)</t>
  </si>
  <si>
    <t>EWRI John R. Freeman Lecture 6:00-8:30 PM</t>
  </si>
  <si>
    <t>BSCES Executive Committee Meeting 5-7 PM</t>
  </si>
  <si>
    <t>BSCES Executive Committee Meeting 5-6 PM</t>
  </si>
  <si>
    <t>BSCES Board of Government Meeting 5-7PM</t>
  </si>
  <si>
    <t>BSCES Board of Government Meeting 5-7 PM</t>
  </si>
  <si>
    <t>BSCES Board of Government Meeting 4-6 PM</t>
  </si>
  <si>
    <t>Annual Business Meeting            6-7:30 PM</t>
  </si>
  <si>
    <t>MA Public Schools Vacation</t>
  </si>
  <si>
    <t>Veterans  Day</t>
  </si>
  <si>
    <t>Martin Luther King Day</t>
  </si>
  <si>
    <t>Juneteenth</t>
  </si>
  <si>
    <t>BSCES Program Committee Planning Meeting 5:30-6:30 PM</t>
  </si>
  <si>
    <t>BSCES Program Committee Meeting 5:30-6:30 PM</t>
  </si>
  <si>
    <t>BSCES PE Refresher
7:30-9:30 PM</t>
  </si>
  <si>
    <t>BSCES PE Refresher
7:30-10:00 PM</t>
  </si>
  <si>
    <t>Tuesdays &amp; Thursdays beginning 9/19</t>
  </si>
  <si>
    <t>Continuing Education Committee</t>
  </si>
  <si>
    <t>Fall 2023 PE Refresher</t>
  </si>
  <si>
    <t>7:30 PM - 9:30 PM</t>
  </si>
  <si>
    <t xml:space="preserve">Tuesdays &amp; Thursdays </t>
  </si>
  <si>
    <t>Conference Center at Waltham Woods/Zoom</t>
  </si>
  <si>
    <t>Bertram Berger Seminar</t>
  </si>
  <si>
    <t>COPRI Workshop 7:00 AM- 12:00 PM</t>
  </si>
  <si>
    <t>Workshop with Massport</t>
  </si>
  <si>
    <t xml:space="preserve"> TBD</t>
  </si>
  <si>
    <t>7:00 AM - 12:00 PM</t>
  </si>
  <si>
    <t>50-75</t>
  </si>
  <si>
    <t>Federal Reserve Bank</t>
  </si>
  <si>
    <t>CI North Washington Street Bridge Tour</t>
  </si>
  <si>
    <t>North Washington Street Bridge Tour</t>
  </si>
  <si>
    <t>Chris Barry - JF White</t>
  </si>
  <si>
    <t>North Washington St Bridge</t>
  </si>
  <si>
    <t>3 PM - 5 PM</t>
  </si>
  <si>
    <t>T&amp;DI Design &amp; Creation of Polar Park</t>
  </si>
  <si>
    <t>Design &amp; Creation of Polar Park</t>
  </si>
  <si>
    <t>Bay State Brewing/Polar Park</t>
  </si>
  <si>
    <t>Peter Dunn, Stephen Rolle</t>
  </si>
  <si>
    <t>4:30 PM - 8PM</t>
  </si>
  <si>
    <t>T&amp;DI Bertram Berger Seminar 8AM-1PM</t>
  </si>
  <si>
    <t>8 AM-1PM</t>
  </si>
  <si>
    <t>YMG Civil Eng Trivia</t>
  </si>
  <si>
    <t>6:30-9:30 PM</t>
  </si>
  <si>
    <t>Dorchester Brewing</t>
  </si>
  <si>
    <t>n/a</t>
  </si>
  <si>
    <t xml:space="preserve">Volunteering at Friday Night Supper </t>
  </si>
  <si>
    <t>5:00 PM - 8:00 PM</t>
  </si>
  <si>
    <t>Arlington Street Church</t>
  </si>
  <si>
    <t>N/a</t>
  </si>
  <si>
    <t>Sorting Event at Greater Boston Food Bank</t>
  </si>
  <si>
    <t>9:00 AM - 12:00 PM</t>
  </si>
  <si>
    <t>12 max</t>
  </si>
  <si>
    <t>GBFB</t>
  </si>
  <si>
    <t>NA</t>
  </si>
  <si>
    <t>YMG Sorting at BGFB 9AM-12PM</t>
  </si>
  <si>
    <t>YMG volunteering at Friday Night Supper 5-8PM</t>
  </si>
  <si>
    <t>Tufts University</t>
  </si>
  <si>
    <t>SEI Lecture Series 9AM - 2PM</t>
  </si>
  <si>
    <t>EMG/CEC PM Training 101 Webinar 12-1PM</t>
  </si>
  <si>
    <t>EMG/Cont Ed</t>
  </si>
  <si>
    <t>PM Training 101 For the Ascending Professional</t>
  </si>
  <si>
    <t>Michael Cunningham</t>
  </si>
  <si>
    <t>Webinar</t>
  </si>
  <si>
    <t>YMG Student Caucus 6-8:30 PM</t>
  </si>
  <si>
    <t>Student Caucus</t>
  </si>
  <si>
    <t>GeoEngineers Office</t>
  </si>
  <si>
    <t>Engineers &amp; Land Surveyors Day 8AM-4PM</t>
  </si>
  <si>
    <t>YMG Holiday Party 5:00-9:00 PM</t>
  </si>
  <si>
    <t>Holiday Party</t>
  </si>
  <si>
    <t>5:00-8:00 PM</t>
  </si>
  <si>
    <t>American Flatbread</t>
  </si>
  <si>
    <t>Paul Kassabian</t>
  </si>
  <si>
    <t>tba</t>
  </si>
  <si>
    <t>Sustainable Concrete event</t>
  </si>
  <si>
    <t>Committee on Sustainability</t>
  </si>
  <si>
    <t>Sustainable Concrete</t>
  </si>
  <si>
    <t>MIT/Zoom</t>
  </si>
  <si>
    <t>SEI Lecture Series 6-8PM</t>
  </si>
  <si>
    <t>TBA</t>
  </si>
  <si>
    <t>6:00 - 8:00 PM</t>
  </si>
  <si>
    <t>8:30AM</t>
  </si>
  <si>
    <t>YMG Billiards tournament 5-9PM</t>
  </si>
  <si>
    <t>Billiards Tournament</t>
  </si>
  <si>
    <t>5:00PM-9:00PM</t>
  </si>
  <si>
    <t>In Person</t>
  </si>
  <si>
    <t>Bean Town Pub</t>
  </si>
  <si>
    <t>YMG Student Night 5-8PM</t>
  </si>
  <si>
    <t>YMG Student Night</t>
  </si>
  <si>
    <t>5:00PM-8:00PM</t>
  </si>
  <si>
    <t>SGH Waltham</t>
  </si>
  <si>
    <t>YMG Charles River Cleanup</t>
  </si>
  <si>
    <t>Charles River Cleanup</t>
  </si>
  <si>
    <t>YMG Red Sox Outing 5:30PM-10PM</t>
  </si>
  <si>
    <t>Red Sox outing</t>
  </si>
  <si>
    <t>5:30PM-10PM</t>
  </si>
  <si>
    <t>CI Fenway Center Phase 2 Site Tour 3-5PM</t>
  </si>
  <si>
    <t>Fenway Center Phase 2 Deck and Foundations - Site Tour</t>
  </si>
  <si>
    <t>Justin Goodheart</t>
  </si>
  <si>
    <t>3:00-5:00PM</t>
  </si>
  <si>
    <t>665 Beacon Street</t>
  </si>
  <si>
    <t>SEI AI Webinar 12-1PM</t>
  </si>
  <si>
    <t>AI for our AEC Industry</t>
  </si>
  <si>
    <t>12:00-1:00PM</t>
  </si>
  <si>
    <t>Boston Sand &amp; Gravel Plant tour</t>
  </si>
  <si>
    <t>Joseph Gallagher</t>
  </si>
  <si>
    <t>BS&amp;G, Charlestown</t>
  </si>
  <si>
    <t>Selection of Rehabilitation Methods for Large Diameter Pipes</t>
  </si>
  <si>
    <t>12:00PM-1:00PM</t>
  </si>
  <si>
    <t>UESI Webinar 12-1pm</t>
  </si>
  <si>
    <t>5/14/5/16</t>
  </si>
  <si>
    <t>Continuing Education</t>
  </si>
  <si>
    <t>FHWA-NHI-130053 Bridge Insection Refresher</t>
  </si>
  <si>
    <t>8am-4pm</t>
  </si>
  <si>
    <t>FHWA-NHI-130053 Bridge Inspection Refresher</t>
  </si>
  <si>
    <t>Route 9/Travel Safely App</t>
  </si>
  <si>
    <t>Matt Picanso</t>
  </si>
  <si>
    <t>CI Boston Sand &amp; Gravel Tour   3-5PM (rescheduled)</t>
  </si>
  <si>
    <t>CI Boston Sand &amp; Gravel Tour   3-5PM (cancelled)</t>
  </si>
  <si>
    <t>GI Charles C. Ladd Lecture</t>
  </si>
  <si>
    <t>Fifth Charles C. Ladd Lecture</t>
  </si>
  <si>
    <t>Antonio Gens</t>
  </si>
  <si>
    <t>5:00PM-7:30PM</t>
  </si>
  <si>
    <t>Tufts</t>
  </si>
  <si>
    <t>FWHA-NHI-130078 Bridge Inspection Techniques for NSTM</t>
  </si>
  <si>
    <t>6/25-6/27</t>
  </si>
  <si>
    <t>Continuing Education Comm</t>
  </si>
  <si>
    <t>8:00AM-4:30PM</t>
  </si>
  <si>
    <t>CI Harvard ERC Pres &amp; Site Tour 3-5PM</t>
  </si>
  <si>
    <t>Harvard ERC Presentation &amp; Site Tour</t>
  </si>
  <si>
    <t>3:00PM-5:00PM</t>
  </si>
  <si>
    <t>100 Western Ave, Boston</t>
  </si>
  <si>
    <t>CI Bridge Demolition &amp; Engineering Webinar 3-5PM</t>
  </si>
  <si>
    <t>Bridge Demolition &amp; Engineering Webinar</t>
  </si>
  <si>
    <t xml:space="preserve">Colin O'Hearn </t>
  </si>
  <si>
    <t>3:0PM-5:00PM</t>
  </si>
  <si>
    <t xml:space="preserve">YMG Senior Tech Talk </t>
  </si>
  <si>
    <t>5:30-8PM</t>
  </si>
  <si>
    <t>GeoEngineers</t>
  </si>
  <si>
    <t>Daniel Dwyer</t>
  </si>
  <si>
    <t>8AM-12PM</t>
  </si>
  <si>
    <t>Westin Waltham</t>
  </si>
  <si>
    <t>CI &amp; YMG</t>
  </si>
  <si>
    <t>Geosynthetics Symposium</t>
  </si>
  <si>
    <t>11:30am</t>
  </si>
  <si>
    <t>MassDOT District 3</t>
  </si>
  <si>
    <t>T&amp;DI Connected Vehicle Seminar 11:30AM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</si>
</sst>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77"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1" tint="0.34998626667073579"/>
      <name val="Calibri"/>
      <family val="2"/>
      <scheme val="minor"/>
    </font>
    <font>
      <b/>
      <sz val="10"/>
      <color theme="0"/>
      <name val="Calibri"/>
      <family val="2"/>
      <scheme val="minor"/>
    </font>
    <font>
      <b/>
      <sz val="10"/>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sz val="11"/>
      <color theme="0"/>
      <name val="Calibri"/>
      <family val="2"/>
      <scheme val="minor"/>
    </font>
    <font>
      <sz val="8"/>
      <color theme="0"/>
      <name val="Arial"/>
      <family val="2"/>
    </font>
    <font>
      <sz val="7"/>
      <color theme="0"/>
      <name val="Arial"/>
      <family val="2"/>
    </font>
    <font>
      <b/>
      <sz val="12"/>
      <color theme="0"/>
      <name val="Calibri"/>
      <family val="2"/>
      <scheme val="minor"/>
    </font>
    <font>
      <u/>
      <sz val="11"/>
      <color theme="0"/>
      <name val="Calibri"/>
      <family val="2"/>
      <scheme val="minor"/>
    </font>
    <font>
      <sz val="10"/>
      <color theme="0"/>
      <name val="Arial"/>
      <family val="2"/>
    </font>
    <font>
      <sz val="10"/>
      <color theme="0"/>
      <name val="Calibri"/>
      <family val="2"/>
      <scheme val="minor"/>
    </font>
    <font>
      <sz val="10"/>
      <color theme="1"/>
      <name val="Calibri"/>
      <family val="2"/>
      <scheme val="minor"/>
    </font>
    <font>
      <b/>
      <sz val="10"/>
      <color theme="1"/>
      <name val="Calibri"/>
      <family val="2"/>
      <scheme val="minor"/>
    </font>
    <font>
      <sz val="10"/>
      <color rgb="FFC00000"/>
      <name val="Calibri"/>
      <family val="2"/>
      <scheme val="minor"/>
    </font>
    <font>
      <b/>
      <sz val="9"/>
      <color theme="0"/>
      <name val="Century Gothic"/>
      <family val="2"/>
    </font>
    <font>
      <b/>
      <sz val="10"/>
      <name val="Arial"/>
      <family val="2"/>
    </font>
    <font>
      <sz val="8"/>
      <color theme="0"/>
      <name val="Calibri"/>
      <family val="2"/>
      <scheme val="minor"/>
    </font>
    <font>
      <b/>
      <sz val="11"/>
      <color theme="0"/>
      <name val="Calibri"/>
      <family val="2"/>
      <scheme val="major"/>
    </font>
    <font>
      <b/>
      <sz val="11"/>
      <color rgb="FFFF0000"/>
      <name val="Calibri"/>
      <family val="2"/>
      <scheme val="major"/>
    </font>
    <font>
      <b/>
      <sz val="14"/>
      <color theme="0"/>
      <name val="Arial"/>
      <family val="2"/>
    </font>
    <font>
      <sz val="12"/>
      <name val="Arial"/>
      <family val="2"/>
    </font>
    <font>
      <sz val="9"/>
      <color theme="0"/>
      <name val="Century Gothic"/>
      <family val="2"/>
    </font>
    <font>
      <b/>
      <sz val="9"/>
      <name val="Century Gothic"/>
      <family val="2"/>
    </font>
    <font>
      <b/>
      <sz val="20"/>
      <color theme="0"/>
      <name val="Calibri"/>
      <family val="2"/>
      <scheme val="major"/>
    </font>
    <font>
      <sz val="12"/>
      <color theme="1"/>
      <name val="Calibri"/>
      <family val="2"/>
      <scheme val="minor"/>
    </font>
    <font>
      <sz val="9"/>
      <name val="Calibri"/>
      <family val="2"/>
      <scheme val="minor"/>
    </font>
    <font>
      <b/>
      <sz val="9"/>
      <name val="Calibri"/>
      <family val="2"/>
      <scheme val="minor"/>
    </font>
    <font>
      <sz val="12"/>
      <name val="Calibri"/>
      <family val="2"/>
      <scheme val="major"/>
    </font>
    <font>
      <b/>
      <sz val="12"/>
      <name val="Calibri"/>
      <family val="2"/>
      <scheme val="major"/>
    </font>
    <font>
      <i/>
      <sz val="9"/>
      <color rgb="FFC00000"/>
      <name val="Calibri"/>
      <family val="2"/>
      <scheme val="minor"/>
    </font>
    <font>
      <sz val="8"/>
      <color rgb="FFFF0000"/>
      <name val="Calibri"/>
      <family val="2"/>
      <scheme val="minor"/>
    </font>
    <font>
      <i/>
      <sz val="8"/>
      <color rgb="FFFF0000"/>
      <name val="Calibri"/>
      <family val="2"/>
      <scheme val="minor"/>
    </font>
    <font>
      <sz val="10"/>
      <color rgb="FFFF0000"/>
      <name val="Calibri"/>
      <family val="2"/>
      <scheme val="minor"/>
    </font>
    <font>
      <sz val="7"/>
      <color theme="1"/>
      <name val="Calibri"/>
      <family val="2"/>
      <scheme val="major"/>
    </font>
    <font>
      <b/>
      <sz val="8.5"/>
      <color theme="1"/>
      <name val="Calibri"/>
      <family val="2"/>
      <scheme val="minor"/>
    </font>
    <font>
      <i/>
      <sz val="9"/>
      <color rgb="FFFF0000"/>
      <name val="Calibri"/>
      <family val="2"/>
      <scheme val="minor"/>
    </font>
    <font>
      <sz val="8"/>
      <color theme="1"/>
      <name val="Calibri"/>
      <family val="2"/>
      <scheme val="minor"/>
    </font>
    <font>
      <i/>
      <sz val="10"/>
      <color rgb="FFFF0000"/>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0"/>
      <name val="Calibri"/>
      <family val="2"/>
    </font>
    <font>
      <b/>
      <sz val="10"/>
      <name val="Calibri"/>
      <family val="2"/>
    </font>
    <font>
      <b/>
      <sz val="8"/>
      <name val="Calibri"/>
      <family val="2"/>
      <scheme val="minor"/>
    </font>
    <font>
      <b/>
      <sz val="11"/>
      <color theme="1"/>
      <name val="Calibri"/>
      <family val="2"/>
      <scheme val="minor"/>
    </font>
    <font>
      <b/>
      <sz val="11"/>
      <name val="Calibri"/>
      <family val="2"/>
    </font>
    <font>
      <b/>
      <sz val="13"/>
      <name val="Calibri"/>
      <family val="2"/>
      <scheme val="minor"/>
    </font>
    <font>
      <sz val="12"/>
      <name val="Calibri"/>
      <family val="2"/>
      <scheme val="minor"/>
    </font>
    <font>
      <sz val="8.5"/>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2060"/>
        <bgColor indexed="64"/>
      </patternFill>
    </fill>
    <fill>
      <patternFill patternType="solid">
        <fgColor rgb="FFF2F2F2"/>
        <bgColor indexed="64"/>
      </patternFill>
    </fill>
    <fill>
      <patternFill patternType="solid">
        <fgColor theme="9" tint="0.39997558519241921"/>
        <bgColor indexed="64"/>
      </patternFill>
    </fill>
    <fill>
      <patternFill patternType="solid">
        <fgColor theme="2"/>
        <bgColor indexed="64"/>
      </patternFill>
    </fill>
    <fill>
      <patternFill patternType="solid">
        <fgColor theme="2" tint="-9.9978637043366805E-2"/>
        <bgColor indexed="64"/>
      </patternFill>
    </fill>
  </fills>
  <borders count="33">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thin">
        <color indexed="64"/>
      </bottom>
      <diagonal/>
    </border>
    <border>
      <left/>
      <right style="thin">
        <color indexed="64"/>
      </right>
      <top style="thin">
        <color theme="4" tint="-0.24994659260841701"/>
      </top>
      <bottom style="thin">
        <color theme="0" tint="-0.499984740745262"/>
      </bottom>
      <diagonal/>
    </border>
    <border>
      <left/>
      <right style="thin">
        <color indexed="64"/>
      </right>
      <top style="thin">
        <color theme="0" tint="-0.499984740745262"/>
      </top>
      <bottom/>
      <diagonal/>
    </border>
    <border>
      <left/>
      <right style="thin">
        <color indexed="64"/>
      </right>
      <top/>
      <bottom/>
      <diagonal/>
    </border>
    <border>
      <left/>
      <right style="thin">
        <color indexed="64"/>
      </right>
      <top/>
      <bottom style="thin">
        <color theme="0" tint="-0.499984740745262"/>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theme="4" tint="-0.24994659260841701"/>
      </top>
      <bottom/>
      <diagonal/>
    </border>
    <border>
      <left style="thin">
        <color indexed="64"/>
      </left>
      <right/>
      <top style="thin">
        <color theme="0" tint="-0.499984740745262"/>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xf numFmtId="9" fontId="11" fillId="0" borderId="0" applyFont="0" applyFill="0" applyBorder="0" applyAlignment="0" applyProtection="0"/>
  </cellStyleXfs>
  <cellXfs count="459">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166" fontId="13" fillId="0" borderId="0" xfId="0" applyNumberFormat="1" applyFont="1" applyAlignment="1">
      <alignment horizontal="left" vertical="top"/>
    </xf>
    <xf numFmtId="164"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Alignment="1">
      <alignment horizontal="center" shrinkToFit="1"/>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1" fillId="0" borderId="0" xfId="0" applyNumberFormat="1" applyFont="1" applyAlignment="1">
      <alignment horizontal="left" vertical="top"/>
    </xf>
    <xf numFmtId="166" fontId="21" fillId="0" borderId="0" xfId="0" applyNumberFormat="1" applyFont="1" applyAlignment="1">
      <alignment vertical="top"/>
    </xf>
    <xf numFmtId="0" fontId="25" fillId="4" borderId="12" xfId="0" applyFont="1" applyFill="1" applyBorder="1" applyAlignment="1">
      <alignment horizontal="center" vertical="center"/>
    </xf>
    <xf numFmtId="0" fontId="26" fillId="2" borderId="13" xfId="0" applyFont="1" applyFill="1" applyBorder="1" applyAlignment="1">
      <alignment horizontal="center" vertical="center"/>
    </xf>
    <xf numFmtId="0" fontId="12" fillId="0" borderId="0" xfId="3" applyFont="1" applyAlignment="1">
      <alignment vertical="top"/>
    </xf>
    <xf numFmtId="0" fontId="12" fillId="0" borderId="0" xfId="3" applyFont="1"/>
    <xf numFmtId="0" fontId="26" fillId="0" borderId="0" xfId="3" applyFont="1" applyAlignment="1">
      <alignment horizontal="left"/>
    </xf>
    <xf numFmtId="0" fontId="24" fillId="0" borderId="0" xfId="3" applyFont="1" applyAlignment="1">
      <alignment horizontal="left" vertical="center"/>
    </xf>
    <xf numFmtId="0" fontId="12" fillId="0" borderId="0" xfId="3" applyFont="1" applyAlignment="1">
      <alignment horizontal="left" vertical="center"/>
    </xf>
    <xf numFmtId="0" fontId="26" fillId="0" borderId="0" xfId="3" applyFont="1" applyAlignment="1">
      <alignment horizontal="left" vertical="center"/>
    </xf>
    <xf numFmtId="0" fontId="27" fillId="0" borderId="0" xfId="3" applyFont="1" applyAlignment="1">
      <alignment vertical="center"/>
    </xf>
    <xf numFmtId="0" fontId="28" fillId="0" borderId="0" xfId="3" applyFont="1" applyAlignment="1">
      <alignment vertical="center"/>
    </xf>
    <xf numFmtId="0" fontId="29" fillId="0" borderId="0" xfId="3" applyFont="1"/>
    <xf numFmtId="0" fontId="30" fillId="0" borderId="0" xfId="3" applyFont="1" applyAlignment="1">
      <alignment horizontal="left" vertical="top" wrapText="1" indent="1"/>
    </xf>
    <xf numFmtId="0" fontId="30" fillId="0" borderId="0" xfId="3" applyFont="1" applyAlignment="1">
      <alignment vertical="top" wrapText="1"/>
    </xf>
    <xf numFmtId="0" fontId="31" fillId="0" borderId="0" xfId="1" applyFont="1" applyAlignment="1" applyProtection="1">
      <alignment horizontal="left" indent="1"/>
    </xf>
    <xf numFmtId="0" fontId="20" fillId="0" borderId="0" xfId="2" applyNumberFormat="1" applyFont="1" applyFill="1" applyAlignment="1">
      <alignment horizontal="left"/>
    </xf>
    <xf numFmtId="0" fontId="22" fillId="0" borderId="0" xfId="1" applyFont="1" applyAlignment="1" applyProtection="1">
      <alignment horizontal="left"/>
    </xf>
    <xf numFmtId="0" fontId="33" fillId="0" borderId="0" xfId="0" applyFont="1"/>
    <xf numFmtId="0" fontId="34" fillId="0" borderId="0" xfId="0" applyFont="1" applyAlignment="1">
      <alignment vertical="center"/>
    </xf>
    <xf numFmtId="0" fontId="35" fillId="0" borderId="0" xfId="2" applyNumberFormat="1" applyFont="1" applyFill="1" applyAlignment="1">
      <alignment horizontal="left"/>
    </xf>
    <xf numFmtId="0" fontId="36" fillId="0" borderId="0" xfId="1" applyFont="1" applyAlignment="1" applyProtection="1">
      <alignment horizontal="left"/>
    </xf>
    <xf numFmtId="0" fontId="37" fillId="0" borderId="0" xfId="0" applyFont="1" applyAlignment="1">
      <alignment vertical="center"/>
    </xf>
    <xf numFmtId="0" fontId="33" fillId="0" borderId="0" xfId="0" applyFont="1" applyAlignment="1">
      <alignment vertical="center"/>
    </xf>
    <xf numFmtId="0" fontId="35" fillId="2" borderId="0" xfId="0" applyFont="1" applyFill="1" applyAlignment="1">
      <alignment horizontal="left" vertical="center"/>
    </xf>
    <xf numFmtId="0" fontId="38" fillId="0" borderId="0" xfId="0" applyFont="1"/>
    <xf numFmtId="0" fontId="38" fillId="0" borderId="0" xfId="0" applyFont="1" applyAlignment="1">
      <alignment vertical="center"/>
    </xf>
    <xf numFmtId="0" fontId="39" fillId="0" borderId="0" xfId="0" applyFont="1" applyAlignment="1">
      <alignment vertical="top"/>
    </xf>
    <xf numFmtId="14" fontId="40" fillId="0" borderId="15" xfId="0" applyNumberFormat="1" applyFont="1" applyBorder="1" applyAlignment="1">
      <alignment horizontal="center" vertical="center"/>
    </xf>
    <xf numFmtId="0" fontId="40" fillId="0" borderId="15" xfId="0" applyFont="1" applyBorder="1" applyAlignment="1">
      <alignment horizontal="center" vertical="center"/>
    </xf>
    <xf numFmtId="0" fontId="39" fillId="0" borderId="15" xfId="0" applyFont="1" applyBorder="1" applyAlignment="1">
      <alignment horizontal="center" vertical="center"/>
    </xf>
    <xf numFmtId="0" fontId="39" fillId="0" borderId="16" xfId="0" applyFont="1" applyBorder="1" applyAlignment="1">
      <alignment horizontal="center" vertical="center"/>
    </xf>
    <xf numFmtId="0" fontId="43" fillId="0" borderId="0" xfId="0" applyFont="1" applyAlignment="1">
      <alignment vertical="center"/>
    </xf>
    <xf numFmtId="0" fontId="32" fillId="0" borderId="1" xfId="0" applyFont="1" applyBorder="1" applyAlignment="1">
      <alignment horizontal="left" vertical="center" indent="1"/>
    </xf>
    <xf numFmtId="0" fontId="44" fillId="0" borderId="7" xfId="0" applyFont="1" applyBorder="1"/>
    <xf numFmtId="0" fontId="38" fillId="0" borderId="2" xfId="0" applyFont="1" applyBorder="1"/>
    <xf numFmtId="0" fontId="44" fillId="0" borderId="3" xfId="0" applyFont="1" applyBorder="1" applyAlignment="1">
      <alignment horizontal="left" vertical="center"/>
    </xf>
    <xf numFmtId="0" fontId="44" fillId="0" borderId="0" xfId="0" applyFont="1" applyAlignment="1">
      <alignment vertical="center"/>
    </xf>
    <xf numFmtId="0" fontId="37" fillId="0" borderId="4" xfId="0" applyFont="1" applyBorder="1"/>
    <xf numFmtId="0" fontId="44" fillId="0" borderId="5" xfId="1" applyFont="1" applyFill="1" applyBorder="1" applyAlignment="1" applyProtection="1">
      <alignment horizontal="left" vertical="center"/>
    </xf>
    <xf numFmtId="0" fontId="44" fillId="0" borderId="8" xfId="1" applyFont="1" applyFill="1" applyBorder="1" applyAlignment="1" applyProtection="1">
      <alignment vertical="center"/>
    </xf>
    <xf numFmtId="0" fontId="5" fillId="0" borderId="7" xfId="0" applyFont="1" applyBorder="1" applyAlignment="1">
      <alignment horizontal="left" vertical="center" shrinkToFit="1"/>
    </xf>
    <xf numFmtId="164" fontId="4" fillId="3" borderId="1" xfId="0" applyNumberFormat="1" applyFont="1" applyFill="1" applyBorder="1" applyAlignment="1">
      <alignment vertical="center" shrinkToFit="1"/>
    </xf>
    <xf numFmtId="0" fontId="0" fillId="7" borderId="0" xfId="0" applyFill="1" applyAlignment="1">
      <alignment vertical="center"/>
    </xf>
    <xf numFmtId="0" fontId="42" fillId="7" borderId="0" xfId="0" applyFont="1" applyFill="1" applyAlignment="1">
      <alignment vertical="center" wrapText="1"/>
    </xf>
    <xf numFmtId="0" fontId="48" fillId="0" borderId="0" xfId="0" applyFont="1"/>
    <xf numFmtId="164" fontId="4" fillId="8" borderId="1" xfId="0" applyNumberFormat="1" applyFont="1" applyFill="1" applyBorder="1" applyAlignment="1">
      <alignment horizontal="center" vertical="center" shrinkToFit="1"/>
    </xf>
    <xf numFmtId="0" fontId="5" fillId="8" borderId="2" xfId="0" applyFont="1" applyFill="1" applyBorder="1" applyAlignment="1">
      <alignment horizontal="left" vertical="center" shrinkToFit="1"/>
    </xf>
    <xf numFmtId="164" fontId="4" fillId="3" borderId="20" xfId="0" applyNumberFormat="1" applyFont="1" applyFill="1" applyBorder="1" applyAlignment="1">
      <alignment vertical="center" shrinkToFit="1"/>
    </xf>
    <xf numFmtId="0" fontId="5" fillId="3" borderId="2" xfId="0" applyFont="1" applyFill="1" applyBorder="1" applyAlignment="1">
      <alignment horizontal="left" vertical="center" shrinkToFit="1"/>
    </xf>
    <xf numFmtId="0" fontId="0" fillId="0" borderId="0" xfId="0" applyAlignment="1">
      <alignment horizontal="right" vertical="center"/>
    </xf>
    <xf numFmtId="165" fontId="45" fillId="0" borderId="0" xfId="0" applyNumberFormat="1" applyFont="1" applyAlignment="1">
      <alignment horizontal="center" vertical="center"/>
    </xf>
    <xf numFmtId="0" fontId="40" fillId="0" borderId="15" xfId="0" applyFont="1" applyBorder="1" applyAlignment="1">
      <alignment horizontal="center" vertical="center" wrapText="1"/>
    </xf>
    <xf numFmtId="164" fontId="4" fillId="0" borderId="1" xfId="0" applyNumberFormat="1" applyFont="1" applyBorder="1" applyAlignment="1">
      <alignment vertical="center" shrinkToFit="1"/>
    </xf>
    <xf numFmtId="164" fontId="4" fillId="0" borderId="7" xfId="0" applyNumberFormat="1" applyFont="1" applyBorder="1" applyAlignment="1">
      <alignment vertical="center" shrinkToFit="1"/>
    </xf>
    <xf numFmtId="0" fontId="2" fillId="0" borderId="0" xfId="0" applyFont="1" applyAlignment="1">
      <alignment wrapText="1"/>
    </xf>
    <xf numFmtId="0" fontId="0" fillId="0" borderId="0" xfId="0" applyAlignment="1">
      <alignment vertical="center" wrapText="1"/>
    </xf>
    <xf numFmtId="0" fontId="0" fillId="0" borderId="0" xfId="0" applyAlignment="1">
      <alignment wrapText="1"/>
    </xf>
    <xf numFmtId="0" fontId="40" fillId="0" borderId="16" xfId="0" applyFont="1" applyBorder="1" applyAlignment="1">
      <alignment horizontal="center" vertical="center"/>
    </xf>
    <xf numFmtId="0" fontId="50" fillId="0" borderId="15" xfId="0" applyFont="1" applyBorder="1" applyAlignment="1">
      <alignment horizontal="center" vertical="center" wrapText="1"/>
    </xf>
    <xf numFmtId="9" fontId="50" fillId="0" borderId="15" xfId="0" applyNumberFormat="1" applyFont="1" applyBorder="1" applyAlignment="1">
      <alignment horizontal="center" vertical="center" wrapText="1"/>
    </xf>
    <xf numFmtId="0" fontId="40" fillId="0" borderId="0" xfId="0" applyFont="1" applyAlignment="1">
      <alignment horizontal="center" vertical="center"/>
    </xf>
    <xf numFmtId="0" fontId="39" fillId="0" borderId="0" xfId="0" applyFont="1" applyAlignment="1">
      <alignment horizontal="center" vertical="center"/>
    </xf>
    <xf numFmtId="164" fontId="4" fillId="8" borderId="1" xfId="0" applyNumberFormat="1" applyFont="1" applyFill="1" applyBorder="1" applyAlignment="1">
      <alignment vertical="center" shrinkToFit="1"/>
    </xf>
    <xf numFmtId="164" fontId="4" fillId="8" borderId="7" xfId="0" applyNumberFormat="1" applyFont="1" applyFill="1" applyBorder="1" applyAlignment="1">
      <alignment vertical="center" shrinkToFit="1"/>
    </xf>
    <xf numFmtId="0" fontId="0" fillId="6" borderId="0" xfId="0" applyFill="1" applyAlignment="1">
      <alignment horizontal="center" vertical="center"/>
    </xf>
    <xf numFmtId="0" fontId="52" fillId="0" borderId="0" xfId="0" applyFont="1" applyAlignment="1">
      <alignment vertical="top"/>
    </xf>
    <xf numFmtId="0" fontId="0" fillId="0" borderId="0" xfId="0" applyAlignment="1">
      <alignment horizontal="center" vertical="center"/>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0" xfId="0" applyFont="1" applyAlignment="1">
      <alignment vertical="center" wrapText="1"/>
    </xf>
    <xf numFmtId="0" fontId="0" fillId="2" borderId="0" xfId="0" applyFill="1" applyAlignment="1">
      <alignment horizontal="center" vertical="center"/>
    </xf>
    <xf numFmtId="0" fontId="43" fillId="2" borderId="0" xfId="0" applyFont="1" applyFill="1" applyAlignment="1">
      <alignment vertical="center"/>
    </xf>
    <xf numFmtId="14" fontId="39" fillId="0" borderId="15" xfId="0" applyNumberFormat="1" applyFont="1" applyBorder="1" applyAlignment="1">
      <alignment horizontal="center" vertical="center"/>
    </xf>
    <xf numFmtId="0" fontId="12" fillId="0" borderId="0" xfId="0" applyFont="1" applyAlignment="1">
      <alignment horizontal="right" vertical="center"/>
    </xf>
    <xf numFmtId="0" fontId="12" fillId="6" borderId="0" xfId="0" applyFont="1" applyFill="1" applyAlignment="1">
      <alignment horizontal="center" vertical="center"/>
    </xf>
    <xf numFmtId="0" fontId="26" fillId="0" borderId="0" xfId="0" applyFont="1" applyAlignment="1">
      <alignment vertical="center"/>
    </xf>
    <xf numFmtId="9" fontId="26" fillId="0" borderId="15" xfId="0" applyNumberFormat="1" applyFont="1" applyBorder="1" applyAlignment="1">
      <alignment horizontal="center" vertical="center"/>
    </xf>
    <xf numFmtId="0" fontId="12" fillId="0" borderId="15" xfId="0" applyFont="1" applyBorder="1" applyAlignment="1">
      <alignment horizontal="center" vertical="center"/>
    </xf>
    <xf numFmtId="0" fontId="6" fillId="0" borderId="15" xfId="0" applyFont="1" applyBorder="1" applyAlignment="1">
      <alignment horizontal="center" vertical="center"/>
    </xf>
    <xf numFmtId="0" fontId="0" fillId="0" borderId="15" xfId="0" applyBorder="1" applyAlignment="1">
      <alignment horizontal="center" vertical="center"/>
    </xf>
    <xf numFmtId="14" fontId="40" fillId="2" borderId="15" xfId="0" applyNumberFormat="1" applyFont="1" applyFill="1" applyBorder="1" applyAlignment="1">
      <alignment horizontal="center" vertical="center"/>
    </xf>
    <xf numFmtId="0" fontId="40" fillId="2" borderId="15" xfId="0" applyFont="1" applyFill="1" applyBorder="1" applyAlignment="1">
      <alignment horizontal="center" vertical="center"/>
    </xf>
    <xf numFmtId="0" fontId="40" fillId="2" borderId="15" xfId="0" applyFont="1" applyFill="1" applyBorder="1" applyAlignment="1">
      <alignment horizontal="center" vertical="center" wrapText="1"/>
    </xf>
    <xf numFmtId="20" fontId="40" fillId="0" borderId="15" xfId="0" applyNumberFormat="1" applyFont="1" applyBorder="1" applyAlignment="1">
      <alignment horizontal="center" vertical="center"/>
    </xf>
    <xf numFmtId="14" fontId="26" fillId="0" borderId="15" xfId="0" applyNumberFormat="1" applyFont="1" applyBorder="1" applyAlignment="1">
      <alignment horizontal="center" vertical="center"/>
    </xf>
    <xf numFmtId="0" fontId="26" fillId="0" borderId="15" xfId="0" applyFont="1" applyBorder="1" applyAlignment="1">
      <alignment horizontal="center" vertical="center"/>
    </xf>
    <xf numFmtId="9" fontId="40" fillId="0" borderId="15" xfId="0" applyNumberFormat="1" applyFont="1" applyBorder="1" applyAlignment="1">
      <alignment horizontal="center" vertical="center"/>
    </xf>
    <xf numFmtId="14" fontId="39" fillId="6" borderId="15" xfId="0" applyNumberFormat="1" applyFont="1" applyFill="1" applyBorder="1" applyAlignment="1">
      <alignment horizontal="center" vertical="center"/>
    </xf>
    <xf numFmtId="0" fontId="39" fillId="6" borderId="15" xfId="0" applyFont="1" applyFill="1" applyBorder="1" applyAlignment="1">
      <alignment horizontal="center" vertical="center"/>
    </xf>
    <xf numFmtId="0" fontId="39" fillId="6" borderId="16" xfId="0" applyFont="1" applyFill="1" applyBorder="1" applyAlignment="1">
      <alignment horizontal="center" vertical="center"/>
    </xf>
    <xf numFmtId="9" fontId="39" fillId="0" borderId="15" xfId="0" applyNumberFormat="1" applyFont="1" applyBorder="1" applyAlignment="1">
      <alignment horizontal="center" vertical="center"/>
    </xf>
    <xf numFmtId="0" fontId="39" fillId="6" borderId="15" xfId="0" applyFont="1" applyFill="1" applyBorder="1" applyAlignment="1">
      <alignment horizontal="center" vertical="center" wrapText="1"/>
    </xf>
    <xf numFmtId="0" fontId="55" fillId="0" borderId="18" xfId="0" applyFont="1" applyBorder="1" applyAlignment="1">
      <alignment vertical="center" wrapText="1"/>
    </xf>
    <xf numFmtId="0" fontId="55" fillId="0" borderId="18" xfId="0" applyFont="1" applyBorder="1" applyAlignment="1">
      <alignment wrapText="1"/>
    </xf>
    <xf numFmtId="0" fontId="55" fillId="0" borderId="18" xfId="0" applyFont="1" applyBorder="1"/>
    <xf numFmtId="0" fontId="55" fillId="0" borderId="26" xfId="0" applyFont="1" applyBorder="1"/>
    <xf numFmtId="0" fontId="55" fillId="0" borderId="26" xfId="0" applyFont="1" applyBorder="1" applyAlignment="1">
      <alignment wrapText="1"/>
    </xf>
    <xf numFmtId="0" fontId="56" fillId="0" borderId="14" xfId="0" applyFont="1" applyBorder="1"/>
    <xf numFmtId="18" fontId="26" fillId="0" borderId="15" xfId="0" applyNumberFormat="1" applyFont="1" applyBorder="1" applyAlignment="1">
      <alignment horizontal="center" vertical="center"/>
    </xf>
    <xf numFmtId="0" fontId="39" fillId="0" borderId="15" xfId="0" applyFont="1" applyBorder="1" applyAlignment="1">
      <alignment horizontal="center" vertical="center" wrapText="1"/>
    </xf>
    <xf numFmtId="14" fontId="26" fillId="9" borderId="15" xfId="0" applyNumberFormat="1" applyFont="1" applyFill="1" applyBorder="1" applyAlignment="1">
      <alignment horizontal="center" vertical="center"/>
    </xf>
    <xf numFmtId="0" fontId="26" fillId="9" borderId="15" xfId="0" applyFont="1" applyFill="1" applyBorder="1" applyAlignment="1">
      <alignment horizontal="center" vertical="center"/>
    </xf>
    <xf numFmtId="0" fontId="40" fillId="9" borderId="15" xfId="0" applyFont="1" applyFill="1" applyBorder="1" applyAlignment="1">
      <alignment horizontal="center" vertical="center"/>
    </xf>
    <xf numFmtId="0" fontId="40" fillId="9" borderId="16" xfId="0" applyFont="1" applyFill="1" applyBorder="1" applyAlignment="1">
      <alignment horizontal="center" vertical="center"/>
    </xf>
    <xf numFmtId="9" fontId="40" fillId="9" borderId="15" xfId="0" applyNumberFormat="1" applyFont="1" applyFill="1" applyBorder="1" applyAlignment="1">
      <alignment horizontal="center" vertical="center"/>
    </xf>
    <xf numFmtId="0" fontId="43" fillId="9" borderId="0" xfId="0" applyFont="1" applyFill="1" applyAlignment="1">
      <alignment horizontal="center" vertical="center" wrapText="1"/>
    </xf>
    <xf numFmtId="0" fontId="40" fillId="2" borderId="16" xfId="0" applyFont="1" applyFill="1" applyBorder="1" applyAlignment="1">
      <alignment horizontal="center" vertical="center"/>
    </xf>
    <xf numFmtId="18" fontId="39" fillId="6" borderId="15" xfId="0" applyNumberFormat="1" applyFont="1" applyFill="1" applyBorder="1" applyAlignment="1">
      <alignment horizontal="center" vertical="center"/>
    </xf>
    <xf numFmtId="9" fontId="39" fillId="6" borderId="15" xfId="0" applyNumberFormat="1" applyFont="1" applyFill="1" applyBorder="1" applyAlignment="1">
      <alignment horizontal="center" vertical="center"/>
    </xf>
    <xf numFmtId="14" fontId="39" fillId="9" borderId="15" xfId="0" applyNumberFormat="1" applyFont="1" applyFill="1" applyBorder="1" applyAlignment="1">
      <alignment horizontal="center" vertical="center"/>
    </xf>
    <xf numFmtId="0" fontId="39" fillId="9" borderId="15" xfId="0" applyFont="1" applyFill="1" applyBorder="1" applyAlignment="1">
      <alignment horizontal="center" vertical="center"/>
    </xf>
    <xf numFmtId="0" fontId="39" fillId="9" borderId="16" xfId="0" applyFont="1" applyFill="1" applyBorder="1" applyAlignment="1">
      <alignment horizontal="center" vertical="center"/>
    </xf>
    <xf numFmtId="9" fontId="39" fillId="9" borderId="15" xfId="0" applyNumberFormat="1" applyFont="1" applyFill="1" applyBorder="1" applyAlignment="1">
      <alignment horizontal="center" vertical="center"/>
    </xf>
    <xf numFmtId="0" fontId="61" fillId="9" borderId="15" xfId="0" applyFont="1" applyFill="1" applyBorder="1" applyAlignment="1">
      <alignment horizontal="center" vertical="center" wrapText="1"/>
    </xf>
    <xf numFmtId="14" fontId="39" fillId="2" borderId="15" xfId="0" applyNumberFormat="1" applyFont="1" applyFill="1" applyBorder="1" applyAlignment="1">
      <alignment horizontal="center" vertical="center"/>
    </xf>
    <xf numFmtId="0" fontId="39" fillId="2" borderId="15" xfId="0" applyFont="1" applyFill="1" applyBorder="1" applyAlignment="1">
      <alignment horizontal="center" vertical="center"/>
    </xf>
    <xf numFmtId="18" fontId="39" fillId="2" borderId="15" xfId="0" applyNumberFormat="1" applyFont="1" applyFill="1" applyBorder="1" applyAlignment="1">
      <alignment horizontal="center" vertical="center"/>
    </xf>
    <xf numFmtId="0" fontId="39" fillId="2" borderId="15" xfId="0" applyFont="1" applyFill="1" applyBorder="1" applyAlignment="1">
      <alignment horizontal="center" vertical="center" wrapText="1"/>
    </xf>
    <xf numFmtId="0" fontId="39" fillId="2" borderId="16" xfId="0" applyFont="1" applyFill="1" applyBorder="1" applyAlignment="1">
      <alignment horizontal="center" vertical="center"/>
    </xf>
    <xf numFmtId="9" fontId="39" fillId="2" borderId="15" xfId="0" applyNumberFormat="1" applyFont="1" applyFill="1" applyBorder="1" applyAlignment="1">
      <alignment horizontal="center" vertical="center"/>
    </xf>
    <xf numFmtId="20" fontId="39" fillId="0" borderId="15" xfId="0" applyNumberFormat="1" applyFont="1" applyBorder="1" applyAlignment="1">
      <alignment horizontal="center" vertical="center"/>
    </xf>
    <xf numFmtId="14" fontId="39" fillId="0" borderId="15" xfId="0" applyNumberFormat="1" applyFont="1" applyBorder="1" applyAlignment="1">
      <alignment horizontal="center" vertical="center" wrapText="1"/>
    </xf>
    <xf numFmtId="0" fontId="64" fillId="6" borderId="15" xfId="0" applyFont="1" applyFill="1" applyBorder="1" applyAlignment="1">
      <alignment horizontal="center" vertical="center" wrapText="1"/>
    </xf>
    <xf numFmtId="14" fontId="40" fillId="0" borderId="15" xfId="0" applyNumberFormat="1" applyFont="1" applyBorder="1" applyAlignment="1">
      <alignment horizontal="center" vertical="center" wrapText="1"/>
    </xf>
    <xf numFmtId="18" fontId="40" fillId="0" borderId="15" xfId="0" applyNumberFormat="1" applyFont="1" applyBorder="1" applyAlignment="1">
      <alignment horizontal="center" vertical="center"/>
    </xf>
    <xf numFmtId="14" fontId="62" fillId="0" borderId="15" xfId="0" applyNumberFormat="1" applyFont="1" applyBorder="1" applyAlignment="1">
      <alignment horizontal="center" vertical="center" wrapText="1"/>
    </xf>
    <xf numFmtId="0" fontId="62" fillId="0" borderId="15" xfId="0" applyFont="1" applyBorder="1" applyAlignment="1">
      <alignment horizontal="center" vertical="center" wrapText="1"/>
    </xf>
    <xf numFmtId="0" fontId="66" fillId="0" borderId="15" xfId="0" applyFont="1" applyBorder="1" applyAlignment="1">
      <alignment horizontal="center" vertical="center" wrapText="1"/>
    </xf>
    <xf numFmtId="0" fontId="67" fillId="0" borderId="15" xfId="0" applyFont="1" applyBorder="1" applyAlignment="1">
      <alignment horizontal="center" vertical="center" wrapText="1"/>
    </xf>
    <xf numFmtId="0" fontId="68" fillId="0" borderId="15" xfId="0" applyFont="1" applyBorder="1" applyAlignment="1">
      <alignment horizontal="center" vertical="center" wrapText="1"/>
    </xf>
    <xf numFmtId="0" fontId="69" fillId="6" borderId="15" xfId="0" applyFont="1" applyFill="1" applyBorder="1" applyAlignment="1">
      <alignment horizontal="center" vertical="center"/>
    </xf>
    <xf numFmtId="0" fontId="58" fillId="0" borderId="3" xfId="0" applyFont="1" applyBorder="1" applyAlignment="1">
      <alignment vertical="center"/>
    </xf>
    <xf numFmtId="0" fontId="58" fillId="0" borderId="0" xfId="0" applyFont="1" applyAlignment="1">
      <alignment vertical="center"/>
    </xf>
    <xf numFmtId="0" fontId="58" fillId="0" borderId="27" xfId="0" applyFont="1" applyBorder="1" applyAlignment="1">
      <alignment vertical="center"/>
    </xf>
    <xf numFmtId="0" fontId="70" fillId="0" borderId="15" xfId="0" applyFont="1" applyBorder="1" applyAlignment="1">
      <alignment horizontal="center" vertical="center"/>
    </xf>
    <xf numFmtId="0" fontId="64" fillId="0" borderId="15" xfId="0" applyFont="1" applyBorder="1" applyAlignment="1">
      <alignment horizontal="center" vertical="center" wrapText="1"/>
    </xf>
    <xf numFmtId="0" fontId="69" fillId="0" borderId="15" xfId="0" applyFont="1" applyBorder="1" applyAlignment="1">
      <alignment horizontal="center" vertical="center"/>
    </xf>
    <xf numFmtId="0" fontId="60" fillId="0" borderId="5" xfId="0" applyFont="1" applyBorder="1" applyAlignment="1">
      <alignment vertical="center"/>
    </xf>
    <xf numFmtId="0" fontId="60" fillId="0" borderId="8" xfId="0" applyFont="1" applyBorder="1" applyAlignment="1">
      <alignment vertical="center"/>
    </xf>
    <xf numFmtId="0" fontId="60" fillId="0" borderId="6" xfId="0" applyFont="1" applyBorder="1" applyAlignment="1">
      <alignment vertical="center"/>
    </xf>
    <xf numFmtId="0" fontId="60" fillId="0" borderId="22" xfId="0" applyFont="1" applyBorder="1" applyAlignment="1">
      <alignment vertical="center"/>
    </xf>
    <xf numFmtId="164" fontId="4" fillId="2" borderId="1" xfId="0" applyNumberFormat="1" applyFont="1" applyFill="1" applyBorder="1" applyAlignment="1">
      <alignment horizontal="center" vertical="center" shrinkToFit="1"/>
    </xf>
    <xf numFmtId="0" fontId="5" fillId="2" borderId="2" xfId="0" applyFont="1" applyFill="1" applyBorder="1" applyAlignment="1">
      <alignment horizontal="left" vertical="center" shrinkToFit="1"/>
    </xf>
    <xf numFmtId="9" fontId="40" fillId="2" borderId="15" xfId="0" applyNumberFormat="1" applyFont="1" applyFill="1" applyBorder="1" applyAlignment="1">
      <alignment horizontal="center" vertical="center"/>
    </xf>
    <xf numFmtId="0" fontId="42" fillId="7" borderId="17" xfId="0" applyFont="1" applyFill="1" applyBorder="1" applyAlignment="1">
      <alignment horizontal="center" vertical="top" wrapText="1"/>
    </xf>
    <xf numFmtId="0" fontId="42" fillId="7" borderId="18" xfId="0" applyFont="1" applyFill="1" applyBorder="1" applyAlignment="1">
      <alignment horizontal="center" vertical="top" wrapText="1"/>
    </xf>
    <xf numFmtId="165" fontId="15" fillId="2" borderId="0" xfId="0" applyNumberFormat="1" applyFont="1" applyFill="1" applyAlignment="1">
      <alignment horizontal="left" vertical="center"/>
    </xf>
    <xf numFmtId="0" fontId="2" fillId="2" borderId="0" xfId="0" applyFont="1" applyFill="1" applyAlignment="1">
      <alignment horizontal="left"/>
    </xf>
    <xf numFmtId="0" fontId="0" fillId="0" borderId="0" xfId="0" applyAlignment="1">
      <alignment horizontal="left"/>
    </xf>
    <xf numFmtId="0" fontId="6" fillId="3" borderId="3" xfId="0" applyFont="1" applyFill="1" applyBorder="1" applyAlignment="1">
      <alignment vertical="center"/>
    </xf>
    <xf numFmtId="0" fontId="6" fillId="3" borderId="4" xfId="0" applyFont="1" applyFill="1" applyBorder="1" applyAlignment="1">
      <alignment vertical="center"/>
    </xf>
    <xf numFmtId="0" fontId="5" fillId="3" borderId="2" xfId="0" applyFont="1" applyFill="1" applyBorder="1" applyAlignment="1">
      <alignment vertical="center" shrinkToFit="1"/>
    </xf>
    <xf numFmtId="0" fontId="6" fillId="2" borderId="3" xfId="0" applyFont="1" applyFill="1" applyBorder="1" applyAlignment="1">
      <alignment vertical="center"/>
    </xf>
    <xf numFmtId="0" fontId="6" fillId="2" borderId="4" xfId="0" applyFont="1" applyFill="1" applyBorder="1" applyAlignment="1">
      <alignment vertical="center"/>
    </xf>
    <xf numFmtId="164" fontId="4" fillId="2" borderId="3" xfId="0" applyNumberFormat="1" applyFont="1" applyFill="1" applyBorder="1" applyAlignment="1">
      <alignment vertical="top" shrinkToFit="1"/>
    </xf>
    <xf numFmtId="164" fontId="4" fillId="2" borderId="4" xfId="0" applyNumberFormat="1" applyFont="1" applyFill="1" applyBorder="1" applyAlignment="1">
      <alignment vertical="top" shrinkToFit="1"/>
    </xf>
    <xf numFmtId="164" fontId="4" fillId="2" borderId="2" xfId="0" applyNumberFormat="1" applyFont="1" applyFill="1" applyBorder="1" applyAlignment="1">
      <alignment vertical="top" shrinkToFit="1"/>
    </xf>
    <xf numFmtId="164" fontId="4" fillId="2" borderId="1" xfId="0" applyNumberFormat="1" applyFont="1" applyFill="1" applyBorder="1" applyAlignment="1">
      <alignment vertical="center" shrinkToFit="1"/>
    </xf>
    <xf numFmtId="164" fontId="4" fillId="2" borderId="7" xfId="0" applyNumberFormat="1" applyFont="1" applyFill="1" applyBorder="1" applyAlignment="1">
      <alignment vertical="center" shrinkToFit="1"/>
    </xf>
    <xf numFmtId="0" fontId="6" fillId="2" borderId="0" xfId="0" applyFont="1" applyFill="1" applyAlignment="1">
      <alignment vertical="center"/>
    </xf>
    <xf numFmtId="164" fontId="4" fillId="2" borderId="2" xfId="0" applyNumberFormat="1" applyFont="1" applyFill="1" applyBorder="1" applyAlignment="1">
      <alignment vertical="center" shrinkToFit="1"/>
    </xf>
    <xf numFmtId="164" fontId="4" fillId="2" borderId="29" xfId="0" applyNumberFormat="1" applyFont="1" applyFill="1" applyBorder="1" applyAlignment="1">
      <alignment vertical="center" shrinkToFit="1"/>
    </xf>
    <xf numFmtId="164" fontId="4" fillId="2" borderId="0" xfId="0" applyNumberFormat="1" applyFont="1" applyFill="1" applyAlignment="1">
      <alignment vertical="top" shrinkToFit="1"/>
    </xf>
    <xf numFmtId="164" fontId="4" fillId="2" borderId="25" xfId="0" applyNumberFormat="1" applyFont="1" applyFill="1" applyBorder="1" applyAlignment="1">
      <alignment vertical="top" shrinkToFit="1"/>
    </xf>
    <xf numFmtId="164" fontId="4" fillId="2" borderId="27" xfId="0" applyNumberFormat="1" applyFont="1" applyFill="1" applyBorder="1" applyAlignment="1">
      <alignment vertical="top" shrinkToFit="1"/>
    </xf>
    <xf numFmtId="164" fontId="4" fillId="2" borderId="30" xfId="0" applyNumberFormat="1" applyFont="1" applyFill="1" applyBorder="1" applyAlignment="1">
      <alignment vertical="top" shrinkToFit="1"/>
    </xf>
    <xf numFmtId="164" fontId="4" fillId="2" borderId="4" xfId="0" applyNumberFormat="1" applyFont="1" applyFill="1" applyBorder="1" applyAlignment="1">
      <alignment vertical="center" shrinkToFit="1"/>
    </xf>
    <xf numFmtId="164" fontId="4" fillId="2" borderId="3" xfId="0" applyNumberFormat="1" applyFont="1" applyFill="1" applyBorder="1" applyAlignment="1">
      <alignment horizontal="center" vertical="center" shrinkToFit="1"/>
    </xf>
    <xf numFmtId="164" fontId="4" fillId="2" borderId="23" xfId="0" applyNumberFormat="1" applyFont="1" applyFill="1" applyBorder="1" applyAlignment="1">
      <alignment vertical="top" shrinkToFit="1"/>
    </xf>
    <xf numFmtId="164" fontId="4" fillId="2" borderId="24" xfId="0" applyNumberFormat="1" applyFont="1" applyFill="1" applyBorder="1" applyAlignment="1">
      <alignment vertical="top" shrinkToFit="1"/>
    </xf>
    <xf numFmtId="164" fontId="4" fillId="2" borderId="31" xfId="0" applyNumberFormat="1" applyFont="1" applyFill="1" applyBorder="1" applyAlignment="1">
      <alignment horizontal="center" vertical="center" shrinkToFit="1"/>
    </xf>
    <xf numFmtId="164" fontId="4" fillId="2" borderId="32" xfId="0" applyNumberFormat="1" applyFont="1" applyFill="1" applyBorder="1" applyAlignment="1">
      <alignment vertical="top" shrinkToFit="1"/>
    </xf>
    <xf numFmtId="0" fontId="64" fillId="2" borderId="15" xfId="0" applyFont="1" applyFill="1" applyBorder="1" applyAlignment="1">
      <alignment horizontal="center" vertical="center" wrapText="1"/>
    </xf>
    <xf numFmtId="0" fontId="69" fillId="2" borderId="15" xfId="0" applyFont="1" applyFill="1" applyBorder="1" applyAlignment="1">
      <alignment horizontal="center" vertical="center"/>
    </xf>
    <xf numFmtId="166" fontId="13" fillId="2" borderId="0" xfId="0" applyNumberFormat="1" applyFont="1" applyFill="1" applyAlignment="1">
      <alignment horizontal="left" vertical="top"/>
    </xf>
    <xf numFmtId="0" fontId="0" fillId="2" borderId="0" xfId="0" applyFill="1" applyAlignment="1">
      <alignment horizontal="left"/>
    </xf>
    <xf numFmtId="0" fontId="0" fillId="2" borderId="0" xfId="0" applyFill="1"/>
    <xf numFmtId="0" fontId="0" fillId="2" borderId="0" xfId="0" applyFill="1" applyAlignment="1">
      <alignment horizontal="right" vertical="center"/>
    </xf>
    <xf numFmtId="0" fontId="0" fillId="2" borderId="0" xfId="0" applyFill="1" applyAlignment="1">
      <alignment vertical="center"/>
    </xf>
    <xf numFmtId="0" fontId="6" fillId="2" borderId="27" xfId="0" applyFont="1" applyFill="1" applyBorder="1" applyAlignment="1">
      <alignment vertical="center"/>
    </xf>
    <xf numFmtId="14" fontId="68" fillId="2" borderId="15" xfId="0" applyNumberFormat="1" applyFont="1" applyFill="1" applyBorder="1" applyAlignment="1">
      <alignment horizontal="center" vertical="center" wrapText="1"/>
    </xf>
    <xf numFmtId="0" fontId="70" fillId="2" borderId="15" xfId="0" applyFont="1" applyFill="1" applyBorder="1" applyAlignment="1">
      <alignment horizontal="center" vertical="center"/>
    </xf>
    <xf numFmtId="0" fontId="67" fillId="2" borderId="15" xfId="0" applyFont="1" applyFill="1" applyBorder="1" applyAlignment="1">
      <alignment horizontal="center" vertical="center" wrapText="1"/>
    </xf>
    <xf numFmtId="14" fontId="72" fillId="0" borderId="15" xfId="0" applyNumberFormat="1" applyFont="1" applyBorder="1" applyAlignment="1">
      <alignment horizontal="center" vertical="center"/>
    </xf>
    <xf numFmtId="0" fontId="72" fillId="0" borderId="15" xfId="0" applyFont="1" applyBorder="1" applyAlignment="1">
      <alignment horizontal="center" vertical="center" wrapText="1"/>
    </xf>
    <xf numFmtId="0" fontId="73" fillId="0" borderId="15" xfId="0" applyFont="1" applyBorder="1" applyAlignment="1">
      <alignment horizontal="center" vertical="center"/>
    </xf>
    <xf numFmtId="0" fontId="72" fillId="0" borderId="15" xfId="0" applyFont="1" applyBorder="1" applyAlignment="1">
      <alignment horizontal="center" vertical="center"/>
    </xf>
    <xf numFmtId="0" fontId="72" fillId="0" borderId="16" xfId="0" applyFont="1" applyBorder="1" applyAlignment="1">
      <alignment horizontal="center" vertical="center"/>
    </xf>
    <xf numFmtId="9" fontId="72" fillId="0" borderId="15" xfId="0" applyNumberFormat="1" applyFont="1" applyBorder="1" applyAlignment="1">
      <alignment horizontal="center" vertical="center"/>
    </xf>
    <xf numFmtId="16" fontId="40" fillId="0" borderId="15" xfId="0" applyNumberFormat="1" applyFont="1" applyBorder="1" applyAlignment="1">
      <alignment horizontal="center" vertical="center"/>
    </xf>
    <xf numFmtId="0" fontId="68" fillId="2" borderId="15" xfId="0" applyFont="1" applyFill="1" applyBorder="1" applyAlignment="1">
      <alignment horizontal="center" vertical="center" wrapText="1"/>
    </xf>
    <xf numFmtId="0" fontId="12" fillId="6" borderId="0" xfId="0" applyFont="1" applyFill="1" applyAlignment="1">
      <alignment horizontal="center" vertical="center" wrapText="1"/>
    </xf>
    <xf numFmtId="9" fontId="39" fillId="6" borderId="15" xfId="4" applyFont="1" applyFill="1" applyBorder="1" applyAlignment="1">
      <alignment horizontal="center" vertical="center"/>
    </xf>
    <xf numFmtId="0" fontId="26" fillId="0" borderId="0" xfId="0" applyFont="1" applyAlignment="1">
      <alignment horizontal="center" vertical="center" wrapText="1"/>
    </xf>
    <xf numFmtId="9" fontId="40" fillId="0" borderId="15" xfId="4"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164" fontId="4" fillId="0" borderId="1" xfId="0" applyNumberFormat="1" applyFont="1" applyBorder="1" applyAlignment="1">
      <alignment horizontal="center" vertical="center" shrinkToFit="1"/>
    </xf>
    <xf numFmtId="164"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6" fontId="13" fillId="0" borderId="0" xfId="0" applyNumberFormat="1" applyFont="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Alignment="1">
      <alignment horizontal="center" vertical="center"/>
    </xf>
    <xf numFmtId="167" fontId="14" fillId="4" borderId="11" xfId="0" applyNumberFormat="1" applyFont="1" applyFill="1" applyBorder="1" applyAlignment="1">
      <alignment horizontal="center"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42" fillId="7" borderId="17" xfId="0" applyFont="1" applyFill="1" applyBorder="1" applyAlignment="1">
      <alignment horizontal="center" vertical="top" wrapText="1"/>
    </xf>
    <xf numFmtId="0" fontId="42" fillId="7" borderId="18" xfId="0" applyFont="1" applyFill="1" applyBorder="1" applyAlignment="1">
      <alignment horizontal="center" vertical="top" wrapText="1"/>
    </xf>
    <xf numFmtId="0" fontId="6" fillId="3" borderId="22" xfId="0" applyFont="1" applyFill="1" applyBorder="1" applyAlignment="1">
      <alignment horizontal="center" vertical="center"/>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6" fillId="3" borderId="21"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41" fillId="0" borderId="3" xfId="0" applyFont="1" applyBorder="1" applyAlignment="1">
      <alignment horizontal="left" vertical="top" wrapText="1"/>
    </xf>
    <xf numFmtId="0" fontId="41" fillId="0" borderId="4" xfId="0" applyFont="1" applyBorder="1" applyAlignment="1">
      <alignment horizontal="left" vertical="top" wrapText="1"/>
    </xf>
    <xf numFmtId="0" fontId="41" fillId="0" borderId="5" xfId="0" applyFont="1" applyBorder="1" applyAlignment="1">
      <alignment horizontal="left" vertical="top" wrapText="1"/>
    </xf>
    <xf numFmtId="0" fontId="41" fillId="0" borderId="6" xfId="0" applyFont="1" applyBorder="1" applyAlignment="1">
      <alignment horizontal="left" vertical="top" wrapText="1"/>
    </xf>
    <xf numFmtId="0" fontId="12" fillId="8" borderId="3" xfId="0" applyFont="1" applyFill="1" applyBorder="1" applyAlignment="1">
      <alignment horizontal="center" vertical="top" wrapText="1"/>
    </xf>
    <xf numFmtId="0" fontId="12" fillId="8" borderId="4" xfId="0" applyFont="1" applyFill="1" applyBorder="1" applyAlignment="1">
      <alignment horizontal="center" vertical="top" wrapText="1"/>
    </xf>
    <xf numFmtId="0" fontId="12" fillId="8" borderId="5" xfId="0" applyFont="1" applyFill="1" applyBorder="1" applyAlignment="1">
      <alignment horizontal="center" vertical="top" wrapText="1"/>
    </xf>
    <xf numFmtId="0" fontId="12" fillId="8" borderId="6" xfId="0" applyFont="1" applyFill="1" applyBorder="1" applyAlignment="1">
      <alignment horizontal="center" vertical="top" wrapText="1"/>
    </xf>
    <xf numFmtId="0" fontId="6" fillId="8" borderId="5" xfId="0" applyFont="1" applyFill="1" applyBorder="1" applyAlignment="1">
      <alignment horizontal="center" vertical="center"/>
    </xf>
    <xf numFmtId="0" fontId="6" fillId="8" borderId="6" xfId="0" applyFont="1" applyFill="1" applyBorder="1" applyAlignment="1">
      <alignment horizontal="center" vertical="center"/>
    </xf>
    <xf numFmtId="0" fontId="12" fillId="8" borderId="3" xfId="0" applyFont="1" applyFill="1" applyBorder="1" applyAlignment="1">
      <alignment horizontal="center" vertical="center"/>
    </xf>
    <xf numFmtId="0" fontId="12" fillId="8" borderId="4" xfId="0" applyFont="1" applyFill="1" applyBorder="1" applyAlignment="1">
      <alignment horizontal="center" vertical="center"/>
    </xf>
    <xf numFmtId="0" fontId="47" fillId="7" borderId="0" xfId="0" applyFont="1" applyFill="1" applyAlignment="1">
      <alignment horizontal="center" vertical="center"/>
    </xf>
    <xf numFmtId="0" fontId="37" fillId="0" borderId="1" xfId="1" applyFont="1" applyFill="1" applyBorder="1" applyAlignment="1" applyProtection="1">
      <alignment horizontal="center" vertical="center"/>
    </xf>
    <xf numFmtId="0" fontId="37" fillId="0" borderId="7" xfId="1" applyFont="1" applyFill="1" applyBorder="1" applyAlignment="1" applyProtection="1">
      <alignment horizontal="center" vertical="center"/>
    </xf>
    <xf numFmtId="0" fontId="37" fillId="0" borderId="20" xfId="1" applyFont="1" applyFill="1" applyBorder="1" applyAlignment="1" applyProtection="1">
      <alignment horizontal="center" vertical="center"/>
    </xf>
    <xf numFmtId="0" fontId="37" fillId="0" borderId="3" xfId="1" applyFont="1" applyFill="1" applyBorder="1" applyAlignment="1" applyProtection="1">
      <alignment horizontal="center" vertical="center"/>
    </xf>
    <xf numFmtId="0" fontId="37" fillId="0" borderId="0" xfId="1" applyFont="1" applyFill="1" applyBorder="1" applyAlignment="1" applyProtection="1">
      <alignment horizontal="center" vertical="center"/>
    </xf>
    <xf numFmtId="0" fontId="37" fillId="0" borderId="21" xfId="1" applyFont="1" applyFill="1" applyBorder="1" applyAlignment="1" applyProtection="1">
      <alignment horizontal="center" vertical="center"/>
    </xf>
    <xf numFmtId="0" fontId="37" fillId="0" borderId="5" xfId="1" applyFont="1" applyFill="1" applyBorder="1" applyAlignment="1" applyProtection="1">
      <alignment horizontal="center" vertical="center"/>
    </xf>
    <xf numFmtId="0" fontId="37" fillId="0" borderId="8" xfId="1" applyFont="1" applyFill="1" applyBorder="1" applyAlignment="1" applyProtection="1">
      <alignment horizontal="center" vertical="center"/>
    </xf>
    <xf numFmtId="0" fontId="37" fillId="0" borderId="22" xfId="1" applyFont="1" applyFill="1" applyBorder="1" applyAlignment="1" applyProtection="1">
      <alignment horizontal="center" vertical="center"/>
    </xf>
    <xf numFmtId="165" fontId="46" fillId="0" borderId="0" xfId="0" applyNumberFormat="1" applyFont="1" applyAlignment="1">
      <alignment horizontal="center" vertical="center"/>
    </xf>
    <xf numFmtId="167" fontId="14" fillId="4" borderId="19" xfId="0" applyNumberFormat="1" applyFont="1" applyFill="1" applyBorder="1" applyAlignment="1">
      <alignment horizontal="center" vertical="center" shrinkToFit="1"/>
    </xf>
    <xf numFmtId="0" fontId="6" fillId="8" borderId="3" xfId="0" applyFont="1" applyFill="1" applyBorder="1" applyAlignment="1">
      <alignment horizontal="center" vertical="center"/>
    </xf>
    <xf numFmtId="0" fontId="6" fillId="8" borderId="21" xfId="0" applyFont="1" applyFill="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6" fillId="3" borderId="23" xfId="0" applyFont="1" applyFill="1" applyBorder="1" applyAlignment="1">
      <alignment horizontal="center" vertical="center"/>
    </xf>
    <xf numFmtId="0" fontId="6" fillId="3" borderId="18" xfId="0" applyFont="1" applyFill="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51" fillId="7" borderId="0" xfId="0" applyFont="1" applyFill="1" applyAlignment="1">
      <alignment horizontal="center" vertical="center"/>
    </xf>
    <xf numFmtId="0" fontId="32" fillId="0" borderId="1"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0" xfId="0" applyFont="1" applyAlignment="1">
      <alignment horizontal="center" vertical="center" wrapText="1"/>
    </xf>
    <xf numFmtId="0" fontId="32" fillId="0" borderId="21"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25"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4" xfId="0" applyFont="1" applyBorder="1" applyAlignment="1">
      <alignment horizontal="center" vertical="center" wrapText="1"/>
    </xf>
    <xf numFmtId="0" fontId="6" fillId="8" borderId="3"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4" xfId="0" applyFont="1" applyFill="1" applyBorder="1" applyAlignment="1">
      <alignment horizontal="center" vertical="center"/>
    </xf>
    <xf numFmtId="0" fontId="53" fillId="8" borderId="3" xfId="0" applyFont="1" applyFill="1" applyBorder="1" applyAlignment="1">
      <alignment horizontal="center" vertical="top" wrapText="1"/>
    </xf>
    <xf numFmtId="0" fontId="53" fillId="8" borderId="4" xfId="0" applyFont="1" applyFill="1" applyBorder="1" applyAlignment="1">
      <alignment horizontal="center" vertical="top" wrapText="1"/>
    </xf>
    <xf numFmtId="0" fontId="42" fillId="0" borderId="0" xfId="0" applyFont="1" applyAlignment="1">
      <alignment horizontal="center" vertical="center" wrapText="1"/>
    </xf>
    <xf numFmtId="165" fontId="45" fillId="0" borderId="0" xfId="0" applyNumberFormat="1" applyFont="1" applyAlignment="1">
      <alignment horizontal="center" vertical="center"/>
    </xf>
    <xf numFmtId="0" fontId="42" fillId="7" borderId="0" xfId="0" applyFont="1" applyFill="1" applyAlignment="1">
      <alignment horizontal="center" vertical="top" wrapText="1"/>
    </xf>
    <xf numFmtId="0" fontId="49" fillId="7" borderId="0" xfId="0" applyFont="1" applyFill="1" applyAlignment="1">
      <alignment horizontal="center" vertical="top" wrapText="1"/>
    </xf>
    <xf numFmtId="0" fontId="6" fillId="8" borderId="0" xfId="0" applyFont="1" applyFill="1" applyAlignment="1">
      <alignment horizontal="center" vertical="center"/>
    </xf>
    <xf numFmtId="0" fontId="51" fillId="7" borderId="14" xfId="0" applyFont="1" applyFill="1" applyBorder="1" applyAlignment="1">
      <alignment horizontal="center" vertical="center"/>
    </xf>
    <xf numFmtId="0" fontId="12" fillId="8" borderId="0" xfId="0" applyFont="1" applyFill="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54" fillId="0" borderId="3" xfId="0" applyFont="1" applyBorder="1" applyAlignment="1">
      <alignment horizontal="center" vertical="center"/>
    </xf>
    <xf numFmtId="0" fontId="54" fillId="0" borderId="4" xfId="0" applyFont="1" applyBorder="1" applyAlignment="1">
      <alignment horizontal="center" vertical="center"/>
    </xf>
    <xf numFmtId="0" fontId="51" fillId="7" borderId="14" xfId="0" applyFont="1" applyFill="1" applyBorder="1" applyAlignment="1">
      <alignment horizontal="center"/>
    </xf>
    <xf numFmtId="0" fontId="32" fillId="0" borderId="1" xfId="0" applyFont="1" applyBorder="1" applyAlignment="1">
      <alignment horizontal="center" vertical="center"/>
    </xf>
    <xf numFmtId="0" fontId="32" fillId="0" borderId="7" xfId="0" applyFont="1" applyBorder="1" applyAlignment="1">
      <alignment horizontal="center" vertical="center"/>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32" fillId="0" borderId="0" xfId="0" applyFont="1" applyAlignment="1">
      <alignment horizontal="center" vertical="center"/>
    </xf>
    <xf numFmtId="0" fontId="32" fillId="0" borderId="21" xfId="0" applyFont="1" applyBorder="1" applyAlignment="1">
      <alignment horizontal="center" vertical="center"/>
    </xf>
    <xf numFmtId="0" fontId="32" fillId="0" borderId="5" xfId="0" applyFont="1" applyBorder="1" applyAlignment="1">
      <alignment horizontal="center" vertical="center"/>
    </xf>
    <xf numFmtId="0" fontId="32" fillId="0" borderId="8" xfId="0" applyFont="1" applyBorder="1" applyAlignment="1">
      <alignment horizontal="center" vertical="center"/>
    </xf>
    <xf numFmtId="0" fontId="32" fillId="0" borderId="22" xfId="0" applyFont="1" applyBorder="1" applyAlignment="1">
      <alignment horizontal="center" vertical="center"/>
    </xf>
    <xf numFmtId="0" fontId="12" fillId="3" borderId="3" xfId="0" applyFont="1" applyFill="1" applyBorder="1" applyAlignment="1">
      <alignment horizontal="center" vertical="center"/>
    </xf>
    <xf numFmtId="0" fontId="12" fillId="3" borderId="0" xfId="0" applyFont="1" applyFill="1" applyAlignment="1">
      <alignment horizontal="center" vertical="center"/>
    </xf>
    <xf numFmtId="0" fontId="53" fillId="0" borderId="3" xfId="0" applyFont="1" applyBorder="1" applyAlignment="1">
      <alignment horizontal="center" vertical="center"/>
    </xf>
    <xf numFmtId="0" fontId="53" fillId="0" borderId="4" xfId="0" applyFont="1" applyBorder="1" applyAlignment="1">
      <alignment horizontal="center" vertical="center"/>
    </xf>
    <xf numFmtId="0" fontId="60" fillId="0" borderId="3" xfId="0" applyFont="1" applyBorder="1" applyAlignment="1">
      <alignment horizontal="center" vertical="center" wrapText="1"/>
    </xf>
    <xf numFmtId="0" fontId="60" fillId="0" borderId="4" xfId="0" applyFont="1" applyBorder="1" applyAlignment="1">
      <alignment horizontal="center" vertical="center"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53" fillId="0" borderId="3" xfId="0" applyFont="1" applyBorder="1" applyAlignment="1">
      <alignment horizontal="center" vertical="center" wrapText="1"/>
    </xf>
    <xf numFmtId="0" fontId="53" fillId="0" borderId="4" xfId="0" applyFont="1" applyBorder="1" applyAlignment="1">
      <alignment horizontal="center" vertical="center" wrapText="1"/>
    </xf>
    <xf numFmtId="0" fontId="53" fillId="3" borderId="3" xfId="0" applyFont="1" applyFill="1" applyBorder="1" applyAlignment="1">
      <alignment horizontal="center" vertical="center" wrapText="1"/>
    </xf>
    <xf numFmtId="0" fontId="53" fillId="3" borderId="21" xfId="0" applyFont="1" applyFill="1" applyBorder="1" applyAlignment="1">
      <alignment horizontal="center" vertical="center" wrapText="1"/>
    </xf>
    <xf numFmtId="0" fontId="63" fillId="0" borderId="3" xfId="0" applyFont="1" applyBorder="1" applyAlignment="1">
      <alignment horizontal="center" vertical="center" wrapText="1"/>
    </xf>
    <xf numFmtId="0" fontId="63" fillId="0" borderId="4" xfId="0" applyFont="1" applyBorder="1" applyAlignment="1">
      <alignment horizontal="center" vertical="center" wrapText="1"/>
    </xf>
    <xf numFmtId="0" fontId="12" fillId="8" borderId="3"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53" fillId="3" borderId="4" xfId="0" applyFont="1" applyFill="1" applyBorder="1" applyAlignment="1">
      <alignment horizontal="center" vertical="center" wrapText="1"/>
    </xf>
    <xf numFmtId="0" fontId="37" fillId="0" borderId="8" xfId="1" applyFont="1" applyFill="1" applyBorder="1" applyAlignment="1" applyProtection="1">
      <alignment horizontal="right" vertical="center"/>
    </xf>
    <xf numFmtId="0" fontId="37" fillId="0" borderId="6" xfId="1" applyFont="1" applyFill="1" applyBorder="1" applyAlignment="1" applyProtection="1">
      <alignment horizontal="right" vertical="center"/>
    </xf>
    <xf numFmtId="0" fontId="65" fillId="0" borderId="3" xfId="0" applyFont="1" applyBorder="1" applyAlignment="1">
      <alignment horizontal="center" vertical="center" wrapText="1"/>
    </xf>
    <xf numFmtId="0" fontId="65" fillId="0" borderId="4" xfId="0" applyFont="1" applyBorder="1" applyAlignment="1">
      <alignment horizontal="center" vertical="center" wrapText="1"/>
    </xf>
    <xf numFmtId="0" fontId="57" fillId="0" borderId="3" xfId="0" applyFont="1" applyBorder="1" applyAlignment="1">
      <alignment horizontal="center" vertical="center"/>
    </xf>
    <xf numFmtId="0" fontId="57" fillId="0" borderId="4" xfId="0" applyFont="1" applyBorder="1" applyAlignment="1">
      <alignment horizontal="center" vertical="center"/>
    </xf>
    <xf numFmtId="0" fontId="59" fillId="0" borderId="3" xfId="0" applyFont="1" applyBorder="1" applyAlignment="1">
      <alignment horizontal="center" vertical="center"/>
    </xf>
    <xf numFmtId="0" fontId="59" fillId="0" borderId="4" xfId="0" applyFont="1" applyBorder="1" applyAlignment="1">
      <alignment horizontal="center" vertical="center"/>
    </xf>
    <xf numFmtId="0" fontId="59" fillId="0" borderId="3" xfId="0" applyFont="1" applyBorder="1" applyAlignment="1">
      <alignment horizontal="center" vertical="center" wrapText="1"/>
    </xf>
    <xf numFmtId="0" fontId="59" fillId="0" borderId="4" xfId="0" applyFont="1" applyBorder="1" applyAlignment="1">
      <alignment horizontal="center" vertical="center" wrapText="1"/>
    </xf>
    <xf numFmtId="0" fontId="32" fillId="0" borderId="2" xfId="0" applyFont="1" applyBorder="1" applyAlignment="1">
      <alignment horizontal="center" vertical="center"/>
    </xf>
    <xf numFmtId="0" fontId="32" fillId="0" borderId="4" xfId="0" applyFont="1" applyBorder="1" applyAlignment="1">
      <alignment horizontal="center" vertical="center"/>
    </xf>
    <xf numFmtId="0" fontId="32" fillId="0" borderId="6" xfId="0" applyFont="1" applyBorder="1" applyAlignment="1">
      <alignment horizontal="center" vertical="center"/>
    </xf>
    <xf numFmtId="0" fontId="6" fillId="0" borderId="3" xfId="0" applyFont="1" applyBorder="1" applyAlignment="1">
      <alignment horizontal="center" vertical="center" wrapText="1"/>
    </xf>
    <xf numFmtId="0" fontId="12" fillId="0" borderId="0" xfId="0" applyFont="1" applyAlignment="1">
      <alignment horizontal="center" vertical="center"/>
    </xf>
    <xf numFmtId="0" fontId="6" fillId="0" borderId="4" xfId="0" applyFont="1" applyBorder="1" applyAlignment="1">
      <alignment horizontal="center" vertical="center" wrapText="1"/>
    </xf>
    <xf numFmtId="0" fontId="6" fillId="0" borderId="21" xfId="0" applyFont="1" applyBorder="1" applyAlignment="1">
      <alignment horizontal="center" vertical="center" wrapText="1"/>
    </xf>
    <xf numFmtId="0" fontId="58" fillId="0" borderId="27" xfId="0" applyFont="1" applyBorder="1" applyAlignment="1">
      <alignment horizontal="center" vertical="center"/>
    </xf>
    <xf numFmtId="0" fontId="58" fillId="0" borderId="4" xfId="0" applyFont="1" applyBorder="1" applyAlignment="1">
      <alignment horizontal="center" vertical="center"/>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58" fillId="0" borderId="3" xfId="0" applyFont="1" applyBorder="1" applyAlignment="1">
      <alignment horizontal="center" vertical="center"/>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59" fillId="0" borderId="0" xfId="0" applyFont="1" applyAlignment="1">
      <alignment horizontal="center" vertical="center"/>
    </xf>
    <xf numFmtId="0" fontId="12" fillId="0" borderId="27" xfId="0" applyFont="1" applyBorder="1" applyAlignment="1">
      <alignment horizontal="center" vertical="center" wrapText="1"/>
    </xf>
    <xf numFmtId="0" fontId="6" fillId="2" borderId="27" xfId="0" applyFont="1" applyFill="1" applyBorder="1" applyAlignment="1">
      <alignment horizontal="left" vertical="center"/>
    </xf>
    <xf numFmtId="0" fontId="6" fillId="2" borderId="4" xfId="0" applyFont="1" applyFill="1" applyBorder="1" applyAlignment="1">
      <alignment horizontal="left" vertical="center"/>
    </xf>
    <xf numFmtId="166" fontId="13" fillId="2" borderId="0" xfId="0" applyNumberFormat="1" applyFont="1" applyFill="1" applyAlignment="1">
      <alignment horizontal="left" vertical="top"/>
    </xf>
    <xf numFmtId="165" fontId="15" fillId="2" borderId="0" xfId="0" applyNumberFormat="1" applyFont="1" applyFill="1" applyAlignment="1">
      <alignment horizontal="left" vertical="center"/>
    </xf>
    <xf numFmtId="167" fontId="14" fillId="4" borderId="28" xfId="0" applyNumberFormat="1" applyFont="1" applyFill="1" applyBorder="1" applyAlignment="1">
      <alignment horizontal="center" vertical="center" shrinkToFi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4" xfId="0" applyFont="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0" borderId="6" xfId="0" applyFont="1" applyFill="1" applyBorder="1" applyAlignment="1">
      <alignment horizontal="center" vertical="center" wrapText="1"/>
    </xf>
    <xf numFmtId="164" fontId="54" fillId="2" borderId="5" xfId="0" applyNumberFormat="1" applyFont="1" applyFill="1" applyBorder="1" applyAlignment="1">
      <alignment horizontal="center" vertical="top" wrapText="1" shrinkToFit="1"/>
    </xf>
    <xf numFmtId="164" fontId="54" fillId="2" borderId="6" xfId="0" applyNumberFormat="1" applyFont="1" applyFill="1" applyBorder="1" applyAlignment="1">
      <alignment horizontal="center" vertical="top" wrapText="1" shrinkToFit="1"/>
    </xf>
    <xf numFmtId="164" fontId="54" fillId="0" borderId="3" xfId="0" applyNumberFormat="1" applyFont="1" applyBorder="1" applyAlignment="1">
      <alignment horizontal="center" vertical="top" wrapText="1" shrinkToFit="1"/>
    </xf>
    <xf numFmtId="164" fontId="4" fillId="0" borderId="4" xfId="0" applyNumberFormat="1" applyFont="1" applyBorder="1" applyAlignment="1">
      <alignment horizontal="center" vertical="top" wrapText="1" shrinkToFit="1"/>
    </xf>
    <xf numFmtId="164" fontId="54" fillId="2" borderId="3" xfId="0" applyNumberFormat="1" applyFont="1" applyFill="1" applyBorder="1" applyAlignment="1">
      <alignment horizontal="center" vertical="center" wrapText="1" shrinkToFit="1"/>
    </xf>
    <xf numFmtId="164" fontId="54" fillId="2" borderId="4" xfId="0" applyNumberFormat="1" applyFont="1" applyFill="1" applyBorder="1" applyAlignment="1">
      <alignment horizontal="center" vertical="center" wrapText="1" shrinkToFit="1"/>
    </xf>
    <xf numFmtId="164" fontId="71" fillId="0" borderId="3" xfId="0" applyNumberFormat="1" applyFont="1" applyBorder="1" applyAlignment="1">
      <alignment horizontal="center" vertical="top" wrapText="1" shrinkToFit="1"/>
    </xf>
    <xf numFmtId="164" fontId="71" fillId="0" borderId="4" xfId="0" applyNumberFormat="1" applyFont="1" applyBorder="1" applyAlignment="1">
      <alignment horizontal="center" vertical="top" wrapText="1" shrinkToFit="1"/>
    </xf>
    <xf numFmtId="164" fontId="53" fillId="0" borderId="3" xfId="0" applyNumberFormat="1" applyFont="1" applyBorder="1" applyAlignment="1">
      <alignment horizontal="center" vertical="top" wrapText="1" shrinkToFit="1"/>
    </xf>
    <xf numFmtId="164" fontId="53" fillId="0" borderId="4" xfId="0" applyNumberFormat="1" applyFont="1" applyBorder="1" applyAlignment="1">
      <alignment horizontal="center" vertical="top" wrapText="1" shrinkToFit="1"/>
    </xf>
    <xf numFmtId="0" fontId="26" fillId="8" borderId="3" xfId="0" applyFont="1" applyFill="1" applyBorder="1" applyAlignment="1">
      <alignment horizontal="center" vertical="center" wrapText="1"/>
    </xf>
    <xf numFmtId="0" fontId="26" fillId="8" borderId="4" xfId="0" applyFont="1" applyFill="1" applyBorder="1" applyAlignment="1">
      <alignment horizontal="center" vertical="center" wrapText="1"/>
    </xf>
    <xf numFmtId="0" fontId="6" fillId="10" borderId="3" xfId="0" applyFont="1" applyFill="1" applyBorder="1" applyAlignment="1">
      <alignment horizontal="center" vertical="center"/>
    </xf>
    <xf numFmtId="0" fontId="6" fillId="10" borderId="0" xfId="0" applyFont="1" applyFill="1" applyAlignment="1">
      <alignment horizontal="center" vertical="center"/>
    </xf>
    <xf numFmtId="0" fontId="71" fillId="3" borderId="3" xfId="0" applyFont="1" applyFill="1" applyBorder="1" applyAlignment="1">
      <alignment horizontal="center" vertical="center"/>
    </xf>
    <xf numFmtId="0" fontId="71" fillId="3" borderId="4" xfId="0" applyFont="1" applyFill="1" applyBorder="1" applyAlignment="1">
      <alignment horizontal="center" vertical="center"/>
    </xf>
    <xf numFmtId="164" fontId="53" fillId="10" borderId="5" xfId="0" applyNumberFormat="1" applyFont="1" applyFill="1" applyBorder="1" applyAlignment="1">
      <alignment horizontal="center" vertical="center" wrapText="1" shrinkToFit="1"/>
    </xf>
    <xf numFmtId="164" fontId="54" fillId="10" borderId="6" xfId="0" applyNumberFormat="1" applyFont="1" applyFill="1" applyBorder="1" applyAlignment="1">
      <alignment horizontal="center" vertical="center" wrapText="1" shrinkToFit="1"/>
    </xf>
    <xf numFmtId="164" fontId="53" fillId="6" borderId="5" xfId="0" applyNumberFormat="1" applyFont="1" applyFill="1" applyBorder="1" applyAlignment="1">
      <alignment horizontal="center" vertical="top" wrapText="1" shrinkToFit="1"/>
    </xf>
    <xf numFmtId="164" fontId="53" fillId="6" borderId="6" xfId="0" applyNumberFormat="1" applyFont="1" applyFill="1" applyBorder="1" applyAlignment="1">
      <alignment horizontal="center" vertical="top" wrapText="1" shrinkToFit="1"/>
    </xf>
    <xf numFmtId="164" fontId="12" fillId="6" borderId="5" xfId="0" applyNumberFormat="1" applyFont="1" applyFill="1" applyBorder="1" applyAlignment="1">
      <alignment horizontal="center" vertical="top" wrapText="1" shrinkToFit="1"/>
    </xf>
    <xf numFmtId="164" fontId="12" fillId="6" borderId="6" xfId="0" applyNumberFormat="1" applyFont="1" applyFill="1" applyBorder="1" applyAlignment="1">
      <alignment horizontal="center" vertical="top" wrapText="1" shrinkToFit="1"/>
    </xf>
    <xf numFmtId="0" fontId="54" fillId="2" borderId="3" xfId="0" applyFont="1" applyFill="1" applyBorder="1" applyAlignment="1">
      <alignment horizontal="center" vertical="center" wrapText="1"/>
    </xf>
    <xf numFmtId="0" fontId="54" fillId="2" borderId="4" xfId="0" applyFont="1" applyFill="1" applyBorder="1" applyAlignment="1">
      <alignment horizontal="center" vertical="center" wrapText="1"/>
    </xf>
    <xf numFmtId="0" fontId="53" fillId="2" borderId="3" xfId="0" applyFont="1" applyFill="1" applyBorder="1" applyAlignment="1">
      <alignment horizontal="center" vertical="center" wrapText="1"/>
    </xf>
    <xf numFmtId="0" fontId="53" fillId="2" borderId="4" xfId="0" applyFont="1" applyFill="1" applyBorder="1" applyAlignment="1">
      <alignment horizontal="center" vertical="center" wrapText="1"/>
    </xf>
    <xf numFmtId="0" fontId="6" fillId="10" borderId="4" xfId="0" applyFont="1" applyFill="1" applyBorder="1" applyAlignment="1">
      <alignment horizontal="center" vertical="center"/>
    </xf>
    <xf numFmtId="0" fontId="6" fillId="10" borderId="8" xfId="0" applyFont="1" applyFill="1" applyBorder="1" applyAlignment="1">
      <alignment horizontal="center" vertical="center" wrapText="1"/>
    </xf>
    <xf numFmtId="164" fontId="12" fillId="0" borderId="3" xfId="0" applyNumberFormat="1" applyFont="1" applyBorder="1" applyAlignment="1">
      <alignment horizontal="center" vertical="center" wrapText="1" shrinkToFit="1"/>
    </xf>
    <xf numFmtId="164" fontId="12" fillId="0" borderId="4" xfId="0" applyNumberFormat="1" applyFont="1" applyBorder="1" applyAlignment="1">
      <alignment horizontal="center" vertical="center" wrapText="1" shrinkToFit="1"/>
    </xf>
    <xf numFmtId="164" fontId="12" fillId="0" borderId="3" xfId="0" applyNumberFormat="1" applyFont="1" applyBorder="1" applyAlignment="1">
      <alignment horizontal="center" vertical="top" wrapText="1" shrinkToFit="1"/>
    </xf>
    <xf numFmtId="164" fontId="12" fillId="0" borderId="4" xfId="0" applyNumberFormat="1" applyFont="1" applyBorder="1" applyAlignment="1">
      <alignment horizontal="center" vertical="top" wrapText="1" shrinkToFit="1"/>
    </xf>
    <xf numFmtId="164" fontId="54" fillId="0" borderId="4" xfId="0" applyNumberFormat="1" applyFont="1" applyBorder="1" applyAlignment="1">
      <alignment horizontal="center" vertical="top" wrapText="1" shrinkToFit="1"/>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71" fillId="0" borderId="3" xfId="0" applyFont="1" applyBorder="1" applyAlignment="1">
      <alignment horizontal="center" vertical="center" wrapText="1"/>
    </xf>
    <xf numFmtId="0" fontId="71" fillId="0" borderId="4" xfId="0" applyFont="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71" fillId="0" borderId="3" xfId="0" applyFont="1" applyBorder="1" applyAlignment="1">
      <alignment horizontal="center" vertical="center"/>
    </xf>
    <xf numFmtId="0" fontId="71" fillId="0" borderId="4" xfId="0" applyFont="1" applyBorder="1" applyAlignment="1">
      <alignment horizontal="center" vertical="center"/>
    </xf>
    <xf numFmtId="164" fontId="53" fillId="0" borderId="5" xfId="0" applyNumberFormat="1" applyFont="1" applyBorder="1" applyAlignment="1">
      <alignment horizontal="center" vertical="center" wrapText="1" shrinkToFit="1"/>
    </xf>
    <xf numFmtId="164" fontId="4" fillId="0" borderId="6" xfId="0" applyNumberFormat="1" applyFont="1" applyBorder="1" applyAlignment="1">
      <alignment horizontal="center" vertical="center" wrapText="1" shrinkToFit="1"/>
    </xf>
    <xf numFmtId="0" fontId="71" fillId="8" borderId="3" xfId="0" applyFont="1" applyFill="1" applyBorder="1" applyAlignment="1">
      <alignment horizontal="center" vertical="center"/>
    </xf>
    <xf numFmtId="0" fontId="71" fillId="8" borderId="0" xfId="0" applyFont="1" applyFill="1" applyAlignment="1">
      <alignment horizontal="center" vertical="center"/>
    </xf>
    <xf numFmtId="0" fontId="71" fillId="8" borderId="4" xfId="0" applyFont="1" applyFill="1" applyBorder="1" applyAlignment="1">
      <alignment horizontal="center" vertical="center"/>
    </xf>
    <xf numFmtId="164" fontId="26" fillId="0" borderId="5" xfId="0" applyNumberFormat="1" applyFont="1" applyBorder="1" applyAlignment="1">
      <alignment horizontal="center" vertical="top" wrapText="1" shrinkToFit="1"/>
    </xf>
    <xf numFmtId="164" fontId="26" fillId="0" borderId="6" xfId="0" applyNumberFormat="1" applyFont="1" applyBorder="1" applyAlignment="1">
      <alignment horizontal="center" vertical="top" wrapText="1" shrinkToFit="1"/>
    </xf>
    <xf numFmtId="0" fontId="54" fillId="2" borderId="5" xfId="0" applyFont="1" applyFill="1" applyBorder="1" applyAlignment="1">
      <alignment horizontal="center" vertical="center" wrapText="1"/>
    </xf>
    <xf numFmtId="0" fontId="54" fillId="2" borderId="6" xfId="0" applyFont="1" applyFill="1" applyBorder="1" applyAlignment="1">
      <alignment horizontal="center" vertical="center" wrapText="1"/>
    </xf>
    <xf numFmtId="164" fontId="6" fillId="10" borderId="5" xfId="0" applyNumberFormat="1" applyFont="1" applyFill="1" applyBorder="1" applyAlignment="1">
      <alignment horizontal="center" vertical="center" wrapText="1" shrinkToFit="1"/>
    </xf>
    <xf numFmtId="164" fontId="6" fillId="10" borderId="6" xfId="0" applyNumberFormat="1" applyFont="1" applyFill="1" applyBorder="1" applyAlignment="1">
      <alignment horizontal="center" vertical="center" wrapText="1" shrinkToFit="1"/>
    </xf>
    <xf numFmtId="164" fontId="54" fillId="2" borderId="27" xfId="0" applyNumberFormat="1" applyFont="1" applyFill="1" applyBorder="1" applyAlignment="1">
      <alignment horizontal="center" vertical="top" wrapText="1" shrinkToFit="1"/>
    </xf>
    <xf numFmtId="164" fontId="54" fillId="2" borderId="21" xfId="0" applyNumberFormat="1" applyFont="1" applyFill="1" applyBorder="1" applyAlignment="1">
      <alignment horizontal="center" vertical="top" wrapText="1" shrinkToFit="1"/>
    </xf>
    <xf numFmtId="0" fontId="76" fillId="6" borderId="3" xfId="0" applyFont="1" applyFill="1" applyBorder="1" applyAlignment="1">
      <alignment horizontal="center" vertical="center" wrapText="1"/>
    </xf>
    <xf numFmtId="0" fontId="76" fillId="6" borderId="4" xfId="0" applyFont="1" applyFill="1" applyBorder="1" applyAlignment="1">
      <alignment horizontal="center" vertical="center" wrapText="1"/>
    </xf>
    <xf numFmtId="164" fontId="74" fillId="11" borderId="3" xfId="0" applyNumberFormat="1" applyFont="1" applyFill="1" applyBorder="1" applyAlignment="1">
      <alignment horizontal="center" vertical="center" wrapText="1" shrinkToFit="1"/>
    </xf>
    <xf numFmtId="164" fontId="74" fillId="11" borderId="4" xfId="0" applyNumberFormat="1" applyFont="1" applyFill="1" applyBorder="1" applyAlignment="1">
      <alignment horizontal="center" vertical="center" wrapText="1" shrinkToFit="1"/>
    </xf>
    <xf numFmtId="164" fontId="75" fillId="8" borderId="5" xfId="0" applyNumberFormat="1" applyFont="1" applyFill="1" applyBorder="1" applyAlignment="1">
      <alignment horizontal="center" vertical="center" shrinkToFit="1"/>
    </xf>
    <xf numFmtId="164" fontId="75" fillId="8" borderId="8" xfId="0" applyNumberFormat="1" applyFont="1" applyFill="1" applyBorder="1" applyAlignment="1">
      <alignment horizontal="center" vertical="center" shrinkToFit="1"/>
    </xf>
    <xf numFmtId="164" fontId="75" fillId="8" borderId="6" xfId="0" applyNumberFormat="1" applyFont="1" applyFill="1" applyBorder="1" applyAlignment="1">
      <alignment horizontal="center" vertical="center" shrinkToFit="1"/>
    </xf>
  </cellXfs>
  <cellStyles count="5">
    <cellStyle name="Comma" xfId="2" builtinId="3"/>
    <cellStyle name="Hyperlink" xfId="1" builtinId="8" customBuiltin="1"/>
    <cellStyle name="Normal" xfId="0" builtinId="0" customBuiltin="1"/>
    <cellStyle name="Normal 2" xfId="3" xr:uid="{00000000-0005-0000-0000-000003000000}"/>
    <cellStyle name="Percent" xfId="4" builtinId="5"/>
  </cellStyles>
  <dxfs count="96">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2F2F2"/>
      <color rgb="FFD0CECE"/>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content=text" TargetMode="External"/><Relationship Id="rId5" Type="http://schemas.openxmlformats.org/officeDocument/2006/relationships/hyperlink" Target="https://www.vertex42.com/calendars/?utm_source=ms&amp;utm_medium=file&amp;utm_campaign=office&amp;utm_term=monthly&amp;utm_content=text&amp;utm_content=url" TargetMode="External"/><Relationship Id="rId4" Type="http://schemas.openxmlformats.org/officeDocument/2006/relationships/hyperlink" Target="https://www.vertex42.com/calendars/?utm_source=ms&amp;utm_medium=file&amp;utm_campaign=office&amp;utm_term=monthly&amp;utm_content=text"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vertex42.com/calendars/?utm_source=ms&amp;utm_medium=file&amp;utm_campaign=office&amp;utm_content=url" TargetMode="External"/><Relationship Id="rId1" Type="http://schemas.openxmlformats.org/officeDocument/2006/relationships/hyperlink" Target="https://www.vertex42.com/calendar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workbookViewId="0">
      <selection activeCell="AG28" sqref="AG2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3" customFormat="1" ht="15" customHeight="1" x14ac:dyDescent="0.2">
      <c r="A1" s="243">
        <f>DATE(AD18,AD20,1)</f>
        <v>44774</v>
      </c>
      <c r="B1" s="243"/>
      <c r="C1" s="243"/>
      <c r="D1" s="243"/>
      <c r="E1" s="243"/>
      <c r="F1" s="243"/>
      <c r="G1" s="243"/>
      <c r="H1" s="243"/>
      <c r="I1" s="11"/>
      <c r="J1" s="11"/>
      <c r="K1" s="246">
        <f>DATE(YEAR(A1),MONTH(A1)-1,1)</f>
        <v>44743</v>
      </c>
      <c r="L1" s="246"/>
      <c r="M1" s="246"/>
      <c r="N1" s="246"/>
      <c r="O1" s="246"/>
      <c r="P1" s="246"/>
      <c r="Q1" s="246"/>
      <c r="S1" s="246">
        <f>DATE(YEAR(A1),MONTH(A1)+1,1)</f>
        <v>44805</v>
      </c>
      <c r="T1" s="246"/>
      <c r="U1" s="246"/>
      <c r="V1" s="246"/>
      <c r="W1" s="246"/>
      <c r="X1" s="246"/>
      <c r="Y1" s="246"/>
    </row>
    <row r="2" spans="1:32" s="3" customFormat="1" ht="11.25" customHeight="1" x14ac:dyDescent="0.2">
      <c r="A2" s="243"/>
      <c r="B2" s="243"/>
      <c r="C2" s="243"/>
      <c r="D2" s="243"/>
      <c r="E2" s="243"/>
      <c r="F2" s="243"/>
      <c r="G2" s="243"/>
      <c r="H2" s="24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32" s="4" customFormat="1" ht="9" customHeight="1" x14ac:dyDescent="0.2">
      <c r="A3" s="243"/>
      <c r="B3" s="243"/>
      <c r="C3" s="243"/>
      <c r="D3" s="243"/>
      <c r="E3" s="243"/>
      <c r="F3" s="243"/>
      <c r="G3" s="243"/>
      <c r="H3" s="243"/>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f t="shared" si="0"/>
        <v>44743</v>
      </c>
      <c r="Q3" s="22">
        <f t="shared" si="0"/>
        <v>44744</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f t="shared" si="1"/>
        <v>44805</v>
      </c>
      <c r="X3" s="22">
        <f t="shared" si="1"/>
        <v>44806</v>
      </c>
      <c r="Y3" s="22">
        <f t="shared" si="1"/>
        <v>44807</v>
      </c>
      <c r="AB3" s="43"/>
      <c r="AC3" s="43"/>
      <c r="AD3" s="43"/>
      <c r="AE3" s="43"/>
    </row>
    <row r="4" spans="1:32" s="4" customFormat="1" ht="9" customHeight="1" x14ac:dyDescent="0.2">
      <c r="A4" s="243"/>
      <c r="B4" s="243"/>
      <c r="C4" s="243"/>
      <c r="D4" s="243"/>
      <c r="E4" s="243"/>
      <c r="F4" s="243"/>
      <c r="G4" s="243"/>
      <c r="H4" s="243"/>
      <c r="I4" s="11"/>
      <c r="J4" s="11"/>
      <c r="K4" s="22">
        <f t="shared" si="0"/>
        <v>44745</v>
      </c>
      <c r="L4" s="22">
        <f t="shared" si="0"/>
        <v>44746</v>
      </c>
      <c r="M4" s="22">
        <f t="shared" si="0"/>
        <v>44747</v>
      </c>
      <c r="N4" s="22">
        <f t="shared" si="0"/>
        <v>44748</v>
      </c>
      <c r="O4" s="22">
        <f t="shared" si="0"/>
        <v>44749</v>
      </c>
      <c r="P4" s="22">
        <f t="shared" si="0"/>
        <v>44750</v>
      </c>
      <c r="Q4" s="22">
        <f t="shared" si="0"/>
        <v>44751</v>
      </c>
      <c r="R4" s="3"/>
      <c r="S4" s="22">
        <f t="shared" si="1"/>
        <v>44808</v>
      </c>
      <c r="T4" s="22">
        <f t="shared" si="1"/>
        <v>44809</v>
      </c>
      <c r="U4" s="22">
        <f t="shared" si="1"/>
        <v>44810</v>
      </c>
      <c r="V4" s="22">
        <f t="shared" si="1"/>
        <v>44811</v>
      </c>
      <c r="W4" s="22">
        <f t="shared" si="1"/>
        <v>44812</v>
      </c>
      <c r="X4" s="22">
        <f t="shared" si="1"/>
        <v>44813</v>
      </c>
      <c r="Y4" s="22">
        <f t="shared" si="1"/>
        <v>44814</v>
      </c>
      <c r="AB4" s="43"/>
      <c r="AC4" s="43"/>
      <c r="AD4" s="43"/>
      <c r="AE4" s="43"/>
    </row>
    <row r="5" spans="1:32" s="4" customFormat="1" ht="9" customHeight="1" x14ac:dyDescent="0.2">
      <c r="A5" s="243"/>
      <c r="B5" s="243"/>
      <c r="C5" s="243"/>
      <c r="D5" s="243"/>
      <c r="E5" s="243"/>
      <c r="F5" s="243"/>
      <c r="G5" s="243"/>
      <c r="H5" s="243"/>
      <c r="I5" s="11"/>
      <c r="J5" s="11"/>
      <c r="K5" s="22">
        <f t="shared" si="0"/>
        <v>44752</v>
      </c>
      <c r="L5" s="22">
        <f t="shared" si="0"/>
        <v>44753</v>
      </c>
      <c r="M5" s="22">
        <f t="shared" si="0"/>
        <v>44754</v>
      </c>
      <c r="N5" s="22">
        <f t="shared" si="0"/>
        <v>44755</v>
      </c>
      <c r="O5" s="22">
        <f t="shared" si="0"/>
        <v>44756</v>
      </c>
      <c r="P5" s="22">
        <f t="shared" si="0"/>
        <v>44757</v>
      </c>
      <c r="Q5" s="22">
        <f t="shared" si="0"/>
        <v>44758</v>
      </c>
      <c r="R5" s="3"/>
      <c r="S5" s="22">
        <f t="shared" si="1"/>
        <v>44815</v>
      </c>
      <c r="T5" s="22">
        <f t="shared" si="1"/>
        <v>44816</v>
      </c>
      <c r="U5" s="22">
        <f t="shared" si="1"/>
        <v>44817</v>
      </c>
      <c r="V5" s="22">
        <f t="shared" si="1"/>
        <v>44818</v>
      </c>
      <c r="W5" s="22">
        <f t="shared" si="1"/>
        <v>44819</v>
      </c>
      <c r="X5" s="22">
        <f t="shared" si="1"/>
        <v>44820</v>
      </c>
      <c r="Y5" s="22">
        <f t="shared" si="1"/>
        <v>44821</v>
      </c>
      <c r="AB5" s="43"/>
      <c r="AC5" s="43"/>
      <c r="AD5" s="43"/>
      <c r="AE5" s="43"/>
    </row>
    <row r="6" spans="1:32" s="4" customFormat="1" ht="9" customHeight="1" x14ac:dyDescent="0.2">
      <c r="A6" s="243"/>
      <c r="B6" s="243"/>
      <c r="C6" s="243"/>
      <c r="D6" s="243"/>
      <c r="E6" s="243"/>
      <c r="F6" s="243"/>
      <c r="G6" s="243"/>
      <c r="H6" s="243"/>
      <c r="I6" s="11"/>
      <c r="J6" s="11"/>
      <c r="K6" s="22">
        <f t="shared" si="0"/>
        <v>44759</v>
      </c>
      <c r="L6" s="22">
        <f t="shared" si="0"/>
        <v>44760</v>
      </c>
      <c r="M6" s="22">
        <f t="shared" si="0"/>
        <v>44761</v>
      </c>
      <c r="N6" s="22">
        <f t="shared" si="0"/>
        <v>44762</v>
      </c>
      <c r="O6" s="22">
        <f t="shared" si="0"/>
        <v>44763</v>
      </c>
      <c r="P6" s="22">
        <f t="shared" si="0"/>
        <v>44764</v>
      </c>
      <c r="Q6" s="22">
        <f t="shared" si="0"/>
        <v>44765</v>
      </c>
      <c r="R6" s="3"/>
      <c r="S6" s="22">
        <f t="shared" si="1"/>
        <v>44822</v>
      </c>
      <c r="T6" s="22">
        <f t="shared" si="1"/>
        <v>44823</v>
      </c>
      <c r="U6" s="22">
        <f t="shared" si="1"/>
        <v>44824</v>
      </c>
      <c r="V6" s="22">
        <f t="shared" si="1"/>
        <v>44825</v>
      </c>
      <c r="W6" s="22">
        <f t="shared" si="1"/>
        <v>44826</v>
      </c>
      <c r="X6" s="22">
        <f t="shared" si="1"/>
        <v>44827</v>
      </c>
      <c r="Y6" s="22">
        <f t="shared" si="1"/>
        <v>44828</v>
      </c>
      <c r="AB6" s="43"/>
      <c r="AC6" s="43"/>
      <c r="AD6" s="43"/>
      <c r="AE6" s="43"/>
    </row>
    <row r="7" spans="1:32" s="4" customFormat="1" ht="9" customHeight="1" x14ac:dyDescent="0.2">
      <c r="A7" s="243"/>
      <c r="B7" s="243"/>
      <c r="C7" s="243"/>
      <c r="D7" s="243"/>
      <c r="E7" s="243"/>
      <c r="F7" s="243"/>
      <c r="G7" s="243"/>
      <c r="H7" s="243"/>
      <c r="I7" s="11"/>
      <c r="J7" s="11"/>
      <c r="K7" s="22">
        <f t="shared" si="0"/>
        <v>44766</v>
      </c>
      <c r="L7" s="22">
        <f t="shared" si="0"/>
        <v>44767</v>
      </c>
      <c r="M7" s="22">
        <f t="shared" si="0"/>
        <v>44768</v>
      </c>
      <c r="N7" s="22">
        <f t="shared" si="0"/>
        <v>44769</v>
      </c>
      <c r="O7" s="22">
        <f t="shared" si="0"/>
        <v>44770</v>
      </c>
      <c r="P7" s="22">
        <f t="shared" si="0"/>
        <v>44771</v>
      </c>
      <c r="Q7" s="22">
        <f t="shared" si="0"/>
        <v>44772</v>
      </c>
      <c r="R7" s="3"/>
      <c r="S7" s="22">
        <f t="shared" si="1"/>
        <v>44829</v>
      </c>
      <c r="T7" s="22">
        <f t="shared" si="1"/>
        <v>44830</v>
      </c>
      <c r="U7" s="22">
        <f t="shared" si="1"/>
        <v>44831</v>
      </c>
      <c r="V7" s="22">
        <f t="shared" si="1"/>
        <v>44832</v>
      </c>
      <c r="W7" s="22">
        <f t="shared" si="1"/>
        <v>44833</v>
      </c>
      <c r="X7" s="22">
        <f t="shared" si="1"/>
        <v>44834</v>
      </c>
      <c r="Y7" s="22" t="str">
        <f t="shared" si="1"/>
        <v/>
      </c>
      <c r="AB7" s="43"/>
      <c r="AC7" s="43"/>
      <c r="AD7" s="43"/>
      <c r="AE7" s="43"/>
    </row>
    <row r="8" spans="1:32" s="5" customFormat="1" ht="9" customHeight="1" x14ac:dyDescent="0.2">
      <c r="A8" s="26"/>
      <c r="B8" s="26"/>
      <c r="C8" s="26"/>
      <c r="D8" s="26"/>
      <c r="E8" s="26"/>
      <c r="F8" s="26"/>
      <c r="G8" s="26"/>
      <c r="H8" s="26"/>
      <c r="I8" s="25"/>
      <c r="J8" s="25"/>
      <c r="K8" s="22">
        <f t="shared" si="0"/>
        <v>44773</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c r="AB8" s="44"/>
      <c r="AC8" s="44"/>
      <c r="AD8" s="44"/>
      <c r="AE8" s="44"/>
    </row>
    <row r="9" spans="1:32" s="1" customFormat="1" ht="21" customHeight="1" x14ac:dyDescent="0.25">
      <c r="A9" s="244">
        <f>A10</f>
        <v>44773</v>
      </c>
      <c r="B9" s="245"/>
      <c r="C9" s="245">
        <f>C10</f>
        <v>44774</v>
      </c>
      <c r="D9" s="245"/>
      <c r="E9" s="245">
        <f>E10</f>
        <v>44775</v>
      </c>
      <c r="F9" s="245"/>
      <c r="G9" s="245">
        <f>G10</f>
        <v>44776</v>
      </c>
      <c r="H9" s="245"/>
      <c r="I9" s="245">
        <f>I10</f>
        <v>44777</v>
      </c>
      <c r="J9" s="245"/>
      <c r="K9" s="245">
        <f>K10</f>
        <v>44778</v>
      </c>
      <c r="L9" s="245"/>
      <c r="M9" s="245"/>
      <c r="N9" s="245"/>
      <c r="O9" s="245"/>
      <c r="P9" s="245"/>
      <c r="Q9" s="245"/>
      <c r="R9" s="245"/>
      <c r="S9" s="245">
        <f>S10</f>
        <v>44779</v>
      </c>
      <c r="T9" s="245"/>
      <c r="U9" s="245"/>
      <c r="V9" s="245"/>
      <c r="W9" s="245"/>
      <c r="X9" s="245"/>
      <c r="Y9" s="245"/>
      <c r="Z9" s="247"/>
      <c r="AB9" s="45" t="s">
        <v>14</v>
      </c>
      <c r="AC9" s="45"/>
      <c r="AD9" s="45"/>
      <c r="AE9" s="45"/>
      <c r="AF9" s="41"/>
    </row>
    <row r="10" spans="1:32" s="1" customFormat="1" ht="18.75" x14ac:dyDescent="0.25">
      <c r="A10" s="14">
        <f>$A$1-(WEEKDAY($A$1,1)-(start_day-1))-IF((WEEKDAY($A$1,1)-(start_day-1))&lt;=0,7,0)+1</f>
        <v>44773</v>
      </c>
      <c r="B10" s="15"/>
      <c r="C10" s="12">
        <f>A10+1</f>
        <v>44774</v>
      </c>
      <c r="D10" s="13"/>
      <c r="E10" s="12">
        <f>C10+1</f>
        <v>44775</v>
      </c>
      <c r="F10" s="13"/>
      <c r="G10" s="12">
        <f>E10+1</f>
        <v>44776</v>
      </c>
      <c r="H10" s="13"/>
      <c r="I10" s="12">
        <f>G10+1</f>
        <v>44777</v>
      </c>
      <c r="J10" s="13"/>
      <c r="K10" s="239">
        <f>I10+1</f>
        <v>44778</v>
      </c>
      <c r="L10" s="240"/>
      <c r="M10" s="241"/>
      <c r="N10" s="241"/>
      <c r="O10" s="241"/>
      <c r="P10" s="241"/>
      <c r="Q10" s="241"/>
      <c r="R10" s="242"/>
      <c r="S10" s="248">
        <f>K10+1</f>
        <v>44779</v>
      </c>
      <c r="T10" s="249"/>
      <c r="U10" s="237"/>
      <c r="V10" s="237"/>
      <c r="W10" s="237"/>
      <c r="X10" s="237"/>
      <c r="Y10" s="237"/>
      <c r="Z10" s="238"/>
      <c r="AB10" s="46" t="s">
        <v>4</v>
      </c>
      <c r="AC10" s="46"/>
      <c r="AD10" s="46"/>
      <c r="AE10" s="46"/>
      <c r="AF10" s="42"/>
    </row>
    <row r="11" spans="1:32" s="1" customFormat="1" x14ac:dyDescent="0.2">
      <c r="A11" s="224"/>
      <c r="B11" s="225"/>
      <c r="C11" s="221"/>
      <c r="D11" s="222"/>
      <c r="E11" s="221"/>
      <c r="F11" s="222"/>
      <c r="G11" s="221"/>
      <c r="H11" s="222"/>
      <c r="I11" s="221"/>
      <c r="J11" s="222"/>
      <c r="K11" s="221"/>
      <c r="L11" s="223"/>
      <c r="M11" s="223"/>
      <c r="N11" s="223"/>
      <c r="O11" s="223"/>
      <c r="P11" s="223"/>
      <c r="Q11" s="223"/>
      <c r="R11" s="222"/>
      <c r="S11" s="224"/>
      <c r="T11" s="225"/>
      <c r="U11" s="225"/>
      <c r="V11" s="225"/>
      <c r="W11" s="225"/>
      <c r="X11" s="225"/>
      <c r="Y11" s="225"/>
      <c r="Z11" s="226"/>
      <c r="AB11" s="47"/>
      <c r="AC11" s="47"/>
      <c r="AD11" s="47"/>
      <c r="AE11" s="47"/>
    </row>
    <row r="12" spans="1:32" s="1" customFormat="1" x14ac:dyDescent="0.2">
      <c r="A12" s="224"/>
      <c r="B12" s="225"/>
      <c r="C12" s="221"/>
      <c r="D12" s="222"/>
      <c r="E12" s="221"/>
      <c r="F12" s="222"/>
      <c r="G12" s="221"/>
      <c r="H12" s="222"/>
      <c r="I12" s="221"/>
      <c r="J12" s="222"/>
      <c r="K12" s="221"/>
      <c r="L12" s="223"/>
      <c r="M12" s="223"/>
      <c r="N12" s="223"/>
      <c r="O12" s="223"/>
      <c r="P12" s="223"/>
      <c r="Q12" s="223"/>
      <c r="R12" s="222"/>
      <c r="S12" s="224"/>
      <c r="T12" s="225"/>
      <c r="U12" s="225"/>
      <c r="V12" s="225"/>
      <c r="W12" s="225"/>
      <c r="X12" s="225"/>
      <c r="Y12" s="225"/>
      <c r="Z12" s="226"/>
      <c r="AB12" s="47"/>
      <c r="AC12" s="47"/>
      <c r="AD12" s="47"/>
      <c r="AE12" s="47"/>
    </row>
    <row r="13" spans="1:32" s="1" customFormat="1" x14ac:dyDescent="0.2">
      <c r="A13" s="224"/>
      <c r="B13" s="225"/>
      <c r="C13" s="221"/>
      <c r="D13" s="222"/>
      <c r="E13" s="221"/>
      <c r="F13" s="222"/>
      <c r="G13" s="221"/>
      <c r="H13" s="222"/>
      <c r="I13" s="221"/>
      <c r="J13" s="222"/>
      <c r="K13" s="221"/>
      <c r="L13" s="223"/>
      <c r="M13" s="223"/>
      <c r="N13" s="223"/>
      <c r="O13" s="223"/>
      <c r="P13" s="223"/>
      <c r="Q13" s="223"/>
      <c r="R13" s="222"/>
      <c r="S13" s="224"/>
      <c r="T13" s="225"/>
      <c r="U13" s="225"/>
      <c r="V13" s="225"/>
      <c r="W13" s="225"/>
      <c r="X13" s="225"/>
      <c r="Y13" s="225"/>
      <c r="Z13" s="226"/>
      <c r="AB13" s="47"/>
      <c r="AC13" s="47"/>
      <c r="AD13" s="47"/>
      <c r="AE13" s="47"/>
    </row>
    <row r="14" spans="1:32" s="1" customFormat="1" x14ac:dyDescent="0.2">
      <c r="A14" s="224"/>
      <c r="B14" s="225"/>
      <c r="C14" s="221"/>
      <c r="D14" s="222"/>
      <c r="E14" s="221"/>
      <c r="F14" s="222"/>
      <c r="G14" s="221"/>
      <c r="H14" s="222"/>
      <c r="I14" s="221"/>
      <c r="J14" s="222"/>
      <c r="K14" s="221"/>
      <c r="L14" s="223"/>
      <c r="M14" s="223"/>
      <c r="N14" s="223"/>
      <c r="O14" s="223"/>
      <c r="P14" s="223"/>
      <c r="Q14" s="223"/>
      <c r="R14" s="222"/>
      <c r="S14" s="224"/>
      <c r="T14" s="225"/>
      <c r="U14" s="225"/>
      <c r="V14" s="225"/>
      <c r="W14" s="225"/>
      <c r="X14" s="225"/>
      <c r="Y14" s="225"/>
      <c r="Z14" s="226"/>
      <c r="AB14" s="47"/>
      <c r="AC14" s="47"/>
      <c r="AD14" s="47"/>
      <c r="AE14" s="47"/>
    </row>
    <row r="15" spans="1:32" s="2" customFormat="1" ht="13.15" customHeight="1" x14ac:dyDescent="0.2">
      <c r="A15" s="231"/>
      <c r="B15" s="232"/>
      <c r="C15" s="234"/>
      <c r="D15" s="236"/>
      <c r="E15" s="234"/>
      <c r="F15" s="236"/>
      <c r="G15" s="234"/>
      <c r="H15" s="236"/>
      <c r="I15" s="234"/>
      <c r="J15" s="236"/>
      <c r="K15" s="234"/>
      <c r="L15" s="235"/>
      <c r="M15" s="235"/>
      <c r="N15" s="235"/>
      <c r="O15" s="235"/>
      <c r="P15" s="235"/>
      <c r="Q15" s="235"/>
      <c r="R15" s="236"/>
      <c r="S15" s="231"/>
      <c r="T15" s="232"/>
      <c r="U15" s="232"/>
      <c r="V15" s="232"/>
      <c r="W15" s="232"/>
      <c r="X15" s="232"/>
      <c r="Y15" s="232"/>
      <c r="Z15" s="233"/>
      <c r="AA15" s="1"/>
      <c r="AB15" s="48"/>
      <c r="AC15" s="48"/>
      <c r="AD15" s="48"/>
      <c r="AE15" s="48"/>
    </row>
    <row r="16" spans="1:32" s="1" customFormat="1" ht="18.75" x14ac:dyDescent="0.2">
      <c r="A16" s="14">
        <f>S10+1</f>
        <v>44780</v>
      </c>
      <c r="B16" s="15"/>
      <c r="C16" s="12">
        <f>A16+1</f>
        <v>44781</v>
      </c>
      <c r="D16" s="13"/>
      <c r="E16" s="12">
        <f>C16+1</f>
        <v>44782</v>
      </c>
      <c r="F16" s="13"/>
      <c r="G16" s="12">
        <f>E16+1</f>
        <v>44783</v>
      </c>
      <c r="H16" s="13"/>
      <c r="I16" s="12">
        <f>G16+1</f>
        <v>44784</v>
      </c>
      <c r="J16" s="13"/>
      <c r="K16" s="239">
        <f>I16+1</f>
        <v>44785</v>
      </c>
      <c r="L16" s="240"/>
      <c r="M16" s="241"/>
      <c r="N16" s="241"/>
      <c r="O16" s="241"/>
      <c r="P16" s="241"/>
      <c r="Q16" s="241"/>
      <c r="R16" s="242"/>
      <c r="S16" s="248">
        <f>K16+1</f>
        <v>44786</v>
      </c>
      <c r="T16" s="249"/>
      <c r="U16" s="237"/>
      <c r="V16" s="237"/>
      <c r="W16" s="237"/>
      <c r="X16" s="237"/>
      <c r="Y16" s="237"/>
      <c r="Z16" s="238"/>
      <c r="AB16" s="49" t="s">
        <v>18</v>
      </c>
      <c r="AC16" s="50"/>
      <c r="AD16" s="50"/>
      <c r="AE16" s="47"/>
    </row>
    <row r="17" spans="1:31" s="1" customFormat="1" x14ac:dyDescent="0.2">
      <c r="A17" s="224"/>
      <c r="B17" s="225"/>
      <c r="C17" s="221"/>
      <c r="D17" s="222"/>
      <c r="E17" s="221"/>
      <c r="F17" s="222"/>
      <c r="G17" s="221"/>
      <c r="H17" s="222"/>
      <c r="I17" s="221"/>
      <c r="J17" s="222"/>
      <c r="K17" s="221"/>
      <c r="L17" s="223"/>
      <c r="M17" s="223"/>
      <c r="N17" s="223"/>
      <c r="O17" s="223"/>
      <c r="P17" s="223"/>
      <c r="Q17" s="223"/>
      <c r="R17" s="222"/>
      <c r="S17" s="224"/>
      <c r="T17" s="225"/>
      <c r="U17" s="225"/>
      <c r="V17" s="225"/>
      <c r="W17" s="225"/>
      <c r="X17" s="225"/>
      <c r="Y17" s="225"/>
      <c r="Z17" s="226"/>
      <c r="AB17" s="50"/>
      <c r="AC17" s="47"/>
      <c r="AD17" s="47"/>
      <c r="AE17" s="47"/>
    </row>
    <row r="18" spans="1:31" s="1" customFormat="1" x14ac:dyDescent="0.2">
      <c r="A18" s="224"/>
      <c r="B18" s="225"/>
      <c r="C18" s="221"/>
      <c r="D18" s="222"/>
      <c r="E18" s="221"/>
      <c r="F18" s="222"/>
      <c r="G18" s="221"/>
      <c r="H18" s="222"/>
      <c r="I18" s="221"/>
      <c r="J18" s="222"/>
      <c r="K18" s="221"/>
      <c r="L18" s="223"/>
      <c r="M18" s="223"/>
      <c r="N18" s="223"/>
      <c r="O18" s="223"/>
      <c r="P18" s="223"/>
      <c r="Q18" s="223"/>
      <c r="R18" s="222"/>
      <c r="S18" s="224"/>
      <c r="T18" s="225"/>
      <c r="U18" s="225"/>
      <c r="V18" s="225"/>
      <c r="W18" s="225"/>
      <c r="X18" s="225"/>
      <c r="Y18" s="225"/>
      <c r="Z18" s="226"/>
      <c r="AB18" s="50"/>
      <c r="AC18" s="27" t="s">
        <v>1</v>
      </c>
      <c r="AD18" s="28">
        <v>2022</v>
      </c>
      <c r="AE18" s="47"/>
    </row>
    <row r="19" spans="1:31" s="1" customFormat="1" x14ac:dyDescent="0.2">
      <c r="A19" s="224"/>
      <c r="B19" s="225"/>
      <c r="C19" s="221"/>
      <c r="D19" s="222"/>
      <c r="E19" s="221"/>
      <c r="F19" s="222"/>
      <c r="G19" s="221"/>
      <c r="H19" s="222"/>
      <c r="I19" s="221"/>
      <c r="J19" s="222"/>
      <c r="K19" s="221"/>
      <c r="L19" s="223"/>
      <c r="M19" s="223"/>
      <c r="N19" s="223"/>
      <c r="O19" s="223"/>
      <c r="P19" s="223"/>
      <c r="Q19" s="223"/>
      <c r="R19" s="222"/>
      <c r="S19" s="224"/>
      <c r="T19" s="225"/>
      <c r="U19" s="225"/>
      <c r="V19" s="225"/>
      <c r="W19" s="225"/>
      <c r="X19" s="225"/>
      <c r="Y19" s="225"/>
      <c r="Z19" s="226"/>
      <c r="AB19" s="50"/>
      <c r="AC19" s="47"/>
      <c r="AE19" s="47"/>
    </row>
    <row r="20" spans="1:31" s="1" customFormat="1" x14ac:dyDescent="0.2">
      <c r="A20" s="224"/>
      <c r="B20" s="225"/>
      <c r="C20" s="221"/>
      <c r="D20" s="222"/>
      <c r="E20" s="221"/>
      <c r="F20" s="222"/>
      <c r="G20" s="221"/>
      <c r="H20" s="222"/>
      <c r="I20" s="221"/>
      <c r="J20" s="222"/>
      <c r="K20" s="221"/>
      <c r="L20" s="223"/>
      <c r="M20" s="223"/>
      <c r="N20" s="223"/>
      <c r="O20" s="223"/>
      <c r="P20" s="223"/>
      <c r="Q20" s="223"/>
      <c r="R20" s="222"/>
      <c r="S20" s="224"/>
      <c r="T20" s="225"/>
      <c r="U20" s="225"/>
      <c r="V20" s="225"/>
      <c r="W20" s="225"/>
      <c r="X20" s="225"/>
      <c r="Y20" s="225"/>
      <c r="Z20" s="226"/>
      <c r="AB20" s="50"/>
      <c r="AC20" s="27" t="s">
        <v>2</v>
      </c>
      <c r="AD20" s="28">
        <v>8</v>
      </c>
      <c r="AE20" s="47"/>
    </row>
    <row r="21" spans="1:31" s="2" customFormat="1" ht="13.15" customHeight="1" x14ac:dyDescent="0.2">
      <c r="A21" s="231"/>
      <c r="B21" s="232"/>
      <c r="C21" s="234"/>
      <c r="D21" s="236"/>
      <c r="E21" s="234"/>
      <c r="F21" s="236"/>
      <c r="G21" s="234"/>
      <c r="H21" s="236"/>
      <c r="I21" s="234"/>
      <c r="J21" s="236"/>
      <c r="K21" s="234"/>
      <c r="L21" s="235"/>
      <c r="M21" s="235"/>
      <c r="N21" s="235"/>
      <c r="O21" s="235"/>
      <c r="P21" s="235"/>
      <c r="Q21" s="235"/>
      <c r="R21" s="236"/>
      <c r="S21" s="231"/>
      <c r="T21" s="232"/>
      <c r="U21" s="232"/>
      <c r="V21" s="232"/>
      <c r="W21" s="232"/>
      <c r="X21" s="232"/>
      <c r="Y21" s="232"/>
      <c r="Z21" s="233"/>
      <c r="AA21" s="1"/>
      <c r="AB21" s="47"/>
      <c r="AC21" s="47"/>
      <c r="AD21" s="1"/>
      <c r="AE21" s="47"/>
    </row>
    <row r="22" spans="1:31" s="1" customFormat="1" ht="18.75" x14ac:dyDescent="0.2">
      <c r="A22" s="14">
        <f>S16+1</f>
        <v>44787</v>
      </c>
      <c r="B22" s="15"/>
      <c r="C22" s="12">
        <f>A22+1</f>
        <v>44788</v>
      </c>
      <c r="D22" s="13"/>
      <c r="E22" s="12">
        <f>C22+1</f>
        <v>44789</v>
      </c>
      <c r="F22" s="13"/>
      <c r="G22" s="12">
        <f>E22+1</f>
        <v>44790</v>
      </c>
      <c r="H22" s="13"/>
      <c r="I22" s="12">
        <f>G22+1</f>
        <v>44791</v>
      </c>
      <c r="J22" s="13"/>
      <c r="K22" s="239">
        <f>I22+1</f>
        <v>44792</v>
      </c>
      <c r="L22" s="240"/>
      <c r="M22" s="241"/>
      <c r="N22" s="241"/>
      <c r="O22" s="241"/>
      <c r="P22" s="241"/>
      <c r="Q22" s="241"/>
      <c r="R22" s="242"/>
      <c r="S22" s="248">
        <f>K22+1</f>
        <v>44793</v>
      </c>
      <c r="T22" s="249"/>
      <c r="U22" s="237"/>
      <c r="V22" s="237"/>
      <c r="W22" s="237"/>
      <c r="X22" s="237"/>
      <c r="Y22" s="237"/>
      <c r="Z22" s="238"/>
      <c r="AB22" s="49" t="s">
        <v>19</v>
      </c>
      <c r="AC22" s="48"/>
      <c r="AD22" s="2"/>
      <c r="AE22" s="48"/>
    </row>
    <row r="23" spans="1:31" s="1" customFormat="1" x14ac:dyDescent="0.2">
      <c r="A23" s="224"/>
      <c r="B23" s="225"/>
      <c r="C23" s="221"/>
      <c r="D23" s="222"/>
      <c r="E23" s="221"/>
      <c r="F23" s="222"/>
      <c r="G23" s="221"/>
      <c r="H23" s="222"/>
      <c r="I23" s="221"/>
      <c r="J23" s="222"/>
      <c r="K23" s="221"/>
      <c r="L23" s="223"/>
      <c r="M23" s="223"/>
      <c r="N23" s="223"/>
      <c r="O23" s="223"/>
      <c r="P23" s="223"/>
      <c r="Q23" s="223"/>
      <c r="R23" s="222"/>
      <c r="S23" s="224"/>
      <c r="T23" s="225"/>
      <c r="U23" s="225"/>
      <c r="V23" s="225"/>
      <c r="W23" s="225"/>
      <c r="X23" s="225"/>
      <c r="Y23" s="225"/>
      <c r="Z23" s="226"/>
      <c r="AB23" s="47"/>
      <c r="AC23" s="50"/>
      <c r="AD23" s="10"/>
      <c r="AE23" s="47"/>
    </row>
    <row r="24" spans="1:31" s="1" customFormat="1" x14ac:dyDescent="0.2">
      <c r="A24" s="224"/>
      <c r="B24" s="225"/>
      <c r="C24" s="221"/>
      <c r="D24" s="222"/>
      <c r="E24" s="221"/>
      <c r="F24" s="222"/>
      <c r="G24" s="221"/>
      <c r="H24" s="222"/>
      <c r="I24" s="221"/>
      <c r="J24" s="222"/>
      <c r="K24" s="221"/>
      <c r="L24" s="223"/>
      <c r="M24" s="223"/>
      <c r="N24" s="223"/>
      <c r="O24" s="223"/>
      <c r="P24" s="223"/>
      <c r="Q24" s="223"/>
      <c r="R24" s="222"/>
      <c r="S24" s="224"/>
      <c r="T24" s="225"/>
      <c r="U24" s="225"/>
      <c r="V24" s="225"/>
      <c r="W24" s="225"/>
      <c r="X24" s="225"/>
      <c r="Y24" s="225"/>
      <c r="Z24" s="226"/>
      <c r="AB24" s="50"/>
      <c r="AC24" s="27" t="s">
        <v>3</v>
      </c>
      <c r="AD24" s="28">
        <v>1</v>
      </c>
      <c r="AE24" s="48"/>
    </row>
    <row r="25" spans="1:31" s="1" customFormat="1" x14ac:dyDescent="0.2">
      <c r="A25" s="224"/>
      <c r="B25" s="225"/>
      <c r="C25" s="221"/>
      <c r="D25" s="222"/>
      <c r="E25" s="221"/>
      <c r="F25" s="222"/>
      <c r="G25" s="221"/>
      <c r="H25" s="222"/>
      <c r="I25" s="221"/>
      <c r="J25" s="222"/>
      <c r="K25" s="221"/>
      <c r="L25" s="223"/>
      <c r="M25" s="223"/>
      <c r="N25" s="223"/>
      <c r="O25" s="223"/>
      <c r="P25" s="223"/>
      <c r="Q25" s="223"/>
      <c r="R25" s="222"/>
      <c r="S25" s="224"/>
      <c r="T25" s="225"/>
      <c r="U25" s="225"/>
      <c r="V25" s="225"/>
      <c r="W25" s="225"/>
      <c r="X25" s="225"/>
      <c r="Y25" s="225"/>
      <c r="Z25" s="226"/>
      <c r="AB25" s="50"/>
      <c r="AC25" s="50"/>
      <c r="AD25" s="50"/>
      <c r="AE25" s="47"/>
    </row>
    <row r="26" spans="1:31" s="1" customFormat="1" x14ac:dyDescent="0.2">
      <c r="A26" s="224"/>
      <c r="B26" s="225"/>
      <c r="C26" s="221"/>
      <c r="D26" s="222"/>
      <c r="E26" s="221"/>
      <c r="F26" s="222"/>
      <c r="G26" s="221"/>
      <c r="H26" s="222"/>
      <c r="I26" s="221"/>
      <c r="J26" s="222"/>
      <c r="K26" s="221"/>
      <c r="L26" s="223"/>
      <c r="M26" s="223"/>
      <c r="N26" s="223"/>
      <c r="O26" s="223"/>
      <c r="P26" s="223"/>
      <c r="Q26" s="223"/>
      <c r="R26" s="222"/>
      <c r="S26" s="224"/>
      <c r="T26" s="225"/>
      <c r="U26" s="225"/>
      <c r="V26" s="225"/>
      <c r="W26" s="225"/>
      <c r="X26" s="225"/>
      <c r="Y26" s="225"/>
      <c r="Z26" s="226"/>
      <c r="AB26" s="47"/>
      <c r="AC26" s="47"/>
      <c r="AD26" s="50"/>
      <c r="AE26" s="47"/>
    </row>
    <row r="27" spans="1:31" s="2" customFormat="1" x14ac:dyDescent="0.2">
      <c r="A27" s="231"/>
      <c r="B27" s="232"/>
      <c r="C27" s="234"/>
      <c r="D27" s="236"/>
      <c r="E27" s="234"/>
      <c r="F27" s="236"/>
      <c r="G27" s="234"/>
      <c r="H27" s="236"/>
      <c r="I27" s="234"/>
      <c r="J27" s="236"/>
      <c r="K27" s="234"/>
      <c r="L27" s="235"/>
      <c r="M27" s="235"/>
      <c r="N27" s="235"/>
      <c r="O27" s="235"/>
      <c r="P27" s="235"/>
      <c r="Q27" s="235"/>
      <c r="R27" s="236"/>
      <c r="S27" s="231"/>
      <c r="T27" s="232"/>
      <c r="U27" s="232"/>
      <c r="V27" s="232"/>
      <c r="W27" s="232"/>
      <c r="X27" s="232"/>
      <c r="Y27" s="232"/>
      <c r="Z27" s="233"/>
      <c r="AA27" s="1"/>
      <c r="AB27" s="48"/>
      <c r="AC27" s="48"/>
      <c r="AD27" s="50"/>
      <c r="AE27" s="47"/>
    </row>
    <row r="28" spans="1:31" s="1" customFormat="1" ht="18.75" x14ac:dyDescent="0.2">
      <c r="A28" s="14">
        <f>S22+1</f>
        <v>44794</v>
      </c>
      <c r="B28" s="15"/>
      <c r="C28" s="12">
        <f>A28+1</f>
        <v>44795</v>
      </c>
      <c r="D28" s="13"/>
      <c r="E28" s="12">
        <f>C28+1</f>
        <v>44796</v>
      </c>
      <c r="F28" s="13"/>
      <c r="G28" s="12">
        <f>E28+1</f>
        <v>44797</v>
      </c>
      <c r="H28" s="13"/>
      <c r="I28" s="12">
        <f>G28+1</f>
        <v>44798</v>
      </c>
      <c r="J28" s="13"/>
      <c r="K28" s="239">
        <f>I28+1</f>
        <v>44799</v>
      </c>
      <c r="L28" s="240"/>
      <c r="M28" s="241"/>
      <c r="N28" s="241"/>
      <c r="O28" s="241"/>
      <c r="P28" s="241"/>
      <c r="Q28" s="241"/>
      <c r="R28" s="242"/>
      <c r="S28" s="248">
        <f>K28+1</f>
        <v>44800</v>
      </c>
      <c r="T28" s="249"/>
      <c r="U28" s="237"/>
      <c r="V28" s="237"/>
      <c r="W28" s="237"/>
      <c r="X28" s="237"/>
      <c r="Y28" s="237"/>
      <c r="Z28" s="238"/>
      <c r="AB28" s="49" t="s">
        <v>20</v>
      </c>
      <c r="AC28" s="50"/>
      <c r="AD28" s="50"/>
      <c r="AE28" s="47"/>
    </row>
    <row r="29" spans="1:31" s="1" customFormat="1" x14ac:dyDescent="0.2">
      <c r="A29" s="224"/>
      <c r="B29" s="225"/>
      <c r="C29" s="221"/>
      <c r="D29" s="222"/>
      <c r="E29" s="221"/>
      <c r="F29" s="222"/>
      <c r="G29" s="221"/>
      <c r="H29" s="222"/>
      <c r="I29" s="221"/>
      <c r="J29" s="222"/>
      <c r="K29" s="221"/>
      <c r="L29" s="223"/>
      <c r="M29" s="223"/>
      <c r="N29" s="223"/>
      <c r="O29" s="223"/>
      <c r="P29" s="223"/>
      <c r="Q29" s="223"/>
      <c r="R29" s="222"/>
      <c r="S29" s="224"/>
      <c r="T29" s="225"/>
      <c r="U29" s="225"/>
      <c r="V29" s="225"/>
      <c r="W29" s="225"/>
      <c r="X29" s="225"/>
      <c r="Y29" s="225"/>
      <c r="Z29" s="226"/>
      <c r="AB29" s="50"/>
      <c r="AC29" s="51" t="s">
        <v>7</v>
      </c>
      <c r="AD29" s="50"/>
      <c r="AE29" s="47"/>
    </row>
    <row r="30" spans="1:31" s="1" customFormat="1" x14ac:dyDescent="0.2">
      <c r="A30" s="224"/>
      <c r="B30" s="225"/>
      <c r="C30" s="221"/>
      <c r="D30" s="222"/>
      <c r="E30" s="221"/>
      <c r="F30" s="222"/>
      <c r="G30" s="221"/>
      <c r="H30" s="222"/>
      <c r="I30" s="221"/>
      <c r="J30" s="222"/>
      <c r="K30" s="221"/>
      <c r="L30" s="223"/>
      <c r="M30" s="223"/>
      <c r="N30" s="223"/>
      <c r="O30" s="223"/>
      <c r="P30" s="223"/>
      <c r="Q30" s="223"/>
      <c r="R30" s="222"/>
      <c r="S30" s="224"/>
      <c r="T30" s="225"/>
      <c r="U30" s="225"/>
      <c r="V30" s="225"/>
      <c r="W30" s="225"/>
      <c r="X30" s="225"/>
      <c r="Y30" s="225"/>
      <c r="Z30" s="226"/>
      <c r="AB30" s="50"/>
      <c r="AC30" s="51" t="s">
        <v>8</v>
      </c>
      <c r="AD30" s="50"/>
      <c r="AE30" s="48"/>
    </row>
    <row r="31" spans="1:31" s="1" customFormat="1" x14ac:dyDescent="0.2">
      <c r="A31" s="224"/>
      <c r="B31" s="225"/>
      <c r="C31" s="221"/>
      <c r="D31" s="222"/>
      <c r="E31" s="221"/>
      <c r="F31" s="222"/>
      <c r="G31" s="221"/>
      <c r="H31" s="222"/>
      <c r="I31" s="221"/>
      <c r="J31" s="222"/>
      <c r="K31" s="221"/>
      <c r="L31" s="223"/>
      <c r="M31" s="223"/>
      <c r="N31" s="223"/>
      <c r="O31" s="223"/>
      <c r="P31" s="223"/>
      <c r="Q31" s="223"/>
      <c r="R31" s="222"/>
      <c r="S31" s="224"/>
      <c r="T31" s="225"/>
      <c r="U31" s="225"/>
      <c r="V31" s="225"/>
      <c r="W31" s="225"/>
      <c r="X31" s="225"/>
      <c r="Y31" s="225"/>
      <c r="Z31" s="226"/>
      <c r="AB31" s="47"/>
      <c r="AC31" s="50"/>
      <c r="AD31" s="50"/>
      <c r="AE31" s="47"/>
    </row>
    <row r="32" spans="1:31" s="1" customFormat="1" x14ac:dyDescent="0.2">
      <c r="A32" s="224"/>
      <c r="B32" s="225"/>
      <c r="C32" s="221"/>
      <c r="D32" s="222"/>
      <c r="E32" s="221"/>
      <c r="F32" s="222"/>
      <c r="G32" s="221"/>
      <c r="H32" s="222"/>
      <c r="I32" s="221"/>
      <c r="J32" s="222"/>
      <c r="K32" s="221"/>
      <c r="L32" s="223"/>
      <c r="M32" s="223"/>
      <c r="N32" s="223"/>
      <c r="O32" s="223"/>
      <c r="P32" s="223"/>
      <c r="Q32" s="223"/>
      <c r="R32" s="222"/>
      <c r="S32" s="224"/>
      <c r="T32" s="225"/>
      <c r="U32" s="225"/>
      <c r="V32" s="225"/>
      <c r="W32" s="225"/>
      <c r="X32" s="225"/>
      <c r="Y32" s="225"/>
      <c r="Z32" s="226"/>
      <c r="AB32" s="47"/>
      <c r="AC32" s="47"/>
      <c r="AD32" s="50"/>
      <c r="AE32" s="47"/>
    </row>
    <row r="33" spans="1:31" s="2" customFormat="1" x14ac:dyDescent="0.2">
      <c r="A33" s="231"/>
      <c r="B33" s="232"/>
      <c r="C33" s="234"/>
      <c r="D33" s="236"/>
      <c r="E33" s="234"/>
      <c r="F33" s="236"/>
      <c r="G33" s="234"/>
      <c r="H33" s="236"/>
      <c r="I33" s="234"/>
      <c r="J33" s="236"/>
      <c r="K33" s="234"/>
      <c r="L33" s="235"/>
      <c r="M33" s="235"/>
      <c r="N33" s="235"/>
      <c r="O33" s="235"/>
      <c r="P33" s="235"/>
      <c r="Q33" s="235"/>
      <c r="R33" s="236"/>
      <c r="S33" s="231"/>
      <c r="T33" s="232"/>
      <c r="U33" s="232"/>
      <c r="V33" s="232"/>
      <c r="W33" s="232"/>
      <c r="X33" s="232"/>
      <c r="Y33" s="232"/>
      <c r="Z33" s="233"/>
      <c r="AA33" s="1"/>
      <c r="AB33" s="48"/>
      <c r="AC33" s="48"/>
      <c r="AD33" s="47"/>
      <c r="AE33" s="47"/>
    </row>
    <row r="34" spans="1:31" s="1" customFormat="1" ht="18.75" x14ac:dyDescent="0.2">
      <c r="A34" s="14">
        <f>S28+1</f>
        <v>44801</v>
      </c>
      <c r="B34" s="15"/>
      <c r="C34" s="12">
        <f>A34+1</f>
        <v>44802</v>
      </c>
      <c r="D34" s="13"/>
      <c r="E34" s="12">
        <f>C34+1</f>
        <v>44803</v>
      </c>
      <c r="F34" s="13"/>
      <c r="G34" s="12">
        <f>E34+1</f>
        <v>44804</v>
      </c>
      <c r="H34" s="13"/>
      <c r="I34" s="12">
        <f>G34+1</f>
        <v>44805</v>
      </c>
      <c r="J34" s="13"/>
      <c r="K34" s="239">
        <f>I34+1</f>
        <v>44806</v>
      </c>
      <c r="L34" s="240"/>
      <c r="M34" s="241"/>
      <c r="N34" s="241"/>
      <c r="O34" s="241"/>
      <c r="P34" s="241"/>
      <c r="Q34" s="241"/>
      <c r="R34" s="242"/>
      <c r="S34" s="248">
        <f>K34+1</f>
        <v>44807</v>
      </c>
      <c r="T34" s="249"/>
      <c r="U34" s="237"/>
      <c r="V34" s="237"/>
      <c r="W34" s="237"/>
      <c r="X34" s="237"/>
      <c r="Y34" s="237"/>
      <c r="Z34" s="238"/>
      <c r="AB34" s="49" t="s">
        <v>21</v>
      </c>
      <c r="AC34" s="50"/>
      <c r="AD34" s="47"/>
      <c r="AE34" s="47"/>
    </row>
    <row r="35" spans="1:31" s="1" customFormat="1" x14ac:dyDescent="0.2">
      <c r="A35" s="224"/>
      <c r="B35" s="225"/>
      <c r="C35" s="221"/>
      <c r="D35" s="222"/>
      <c r="E35" s="221"/>
      <c r="F35" s="222"/>
      <c r="G35" s="221"/>
      <c r="H35" s="222"/>
      <c r="I35" s="221"/>
      <c r="J35" s="222"/>
      <c r="K35" s="221"/>
      <c r="L35" s="223"/>
      <c r="M35" s="223"/>
      <c r="N35" s="223"/>
      <c r="O35" s="223"/>
      <c r="P35" s="223"/>
      <c r="Q35" s="223"/>
      <c r="R35" s="222"/>
      <c r="S35" s="224"/>
      <c r="T35" s="225"/>
      <c r="U35" s="225"/>
      <c r="V35" s="225"/>
      <c r="W35" s="225"/>
      <c r="X35" s="225"/>
      <c r="Y35" s="225"/>
      <c r="Z35" s="226"/>
      <c r="AB35" s="50"/>
      <c r="AC35" s="51" t="s">
        <v>9</v>
      </c>
      <c r="AD35" s="47"/>
      <c r="AE35" s="47"/>
    </row>
    <row r="36" spans="1:31" s="1" customFormat="1" x14ac:dyDescent="0.2">
      <c r="A36" s="224"/>
      <c r="B36" s="225"/>
      <c r="C36" s="221"/>
      <c r="D36" s="222"/>
      <c r="E36" s="221"/>
      <c r="F36" s="222"/>
      <c r="G36" s="221"/>
      <c r="H36" s="222"/>
      <c r="I36" s="221"/>
      <c r="J36" s="222"/>
      <c r="K36" s="221"/>
      <c r="L36" s="223"/>
      <c r="M36" s="223"/>
      <c r="N36" s="223"/>
      <c r="O36" s="223"/>
      <c r="P36" s="223"/>
      <c r="Q36" s="223"/>
      <c r="R36" s="222"/>
      <c r="S36" s="224"/>
      <c r="T36" s="225"/>
      <c r="U36" s="225"/>
      <c r="V36" s="225"/>
      <c r="W36" s="225"/>
      <c r="X36" s="225"/>
      <c r="Y36" s="225"/>
      <c r="Z36" s="226"/>
      <c r="AB36" s="47"/>
      <c r="AC36" s="51" t="s">
        <v>10</v>
      </c>
      <c r="AD36" s="47"/>
      <c r="AE36" s="47"/>
    </row>
    <row r="37" spans="1:31" s="1" customFormat="1" x14ac:dyDescent="0.2">
      <c r="A37" s="224"/>
      <c r="B37" s="225"/>
      <c r="C37" s="221"/>
      <c r="D37" s="222"/>
      <c r="E37" s="221"/>
      <c r="F37" s="222"/>
      <c r="G37" s="221"/>
      <c r="H37" s="222"/>
      <c r="I37" s="221"/>
      <c r="J37" s="222"/>
      <c r="K37" s="221"/>
      <c r="L37" s="223"/>
      <c r="M37" s="223"/>
      <c r="N37" s="223"/>
      <c r="O37" s="223"/>
      <c r="P37" s="223"/>
      <c r="Q37" s="223"/>
      <c r="R37" s="222"/>
      <c r="S37" s="224"/>
      <c r="T37" s="225"/>
      <c r="U37" s="225"/>
      <c r="V37" s="225"/>
      <c r="W37" s="225"/>
      <c r="X37" s="225"/>
      <c r="Y37" s="225"/>
      <c r="Z37" s="226"/>
      <c r="AB37" s="47"/>
      <c r="AC37" s="47"/>
      <c r="AD37" s="47"/>
      <c r="AE37" s="47"/>
    </row>
    <row r="38" spans="1:31" s="1" customFormat="1" x14ac:dyDescent="0.2">
      <c r="A38" s="224"/>
      <c r="B38" s="225"/>
      <c r="C38" s="221"/>
      <c r="D38" s="222"/>
      <c r="E38" s="221"/>
      <c r="F38" s="222"/>
      <c r="G38" s="221"/>
      <c r="H38" s="222"/>
      <c r="I38" s="221"/>
      <c r="J38" s="222"/>
      <c r="K38" s="221"/>
      <c r="L38" s="223"/>
      <c r="M38" s="223"/>
      <c r="N38" s="223"/>
      <c r="O38" s="223"/>
      <c r="P38" s="223"/>
      <c r="Q38" s="223"/>
      <c r="R38" s="222"/>
      <c r="S38" s="224"/>
      <c r="T38" s="225"/>
      <c r="U38" s="225"/>
      <c r="V38" s="225"/>
      <c r="W38" s="225"/>
      <c r="X38" s="225"/>
      <c r="Y38" s="225"/>
      <c r="Z38" s="226"/>
      <c r="AB38" s="47"/>
      <c r="AC38" s="47"/>
      <c r="AD38" s="47"/>
      <c r="AE38" s="47"/>
    </row>
    <row r="39" spans="1:31" s="2" customFormat="1" x14ac:dyDescent="0.2">
      <c r="A39" s="231"/>
      <c r="B39" s="232"/>
      <c r="C39" s="234"/>
      <c r="D39" s="236"/>
      <c r="E39" s="234"/>
      <c r="F39" s="236"/>
      <c r="G39" s="234"/>
      <c r="H39" s="236"/>
      <c r="I39" s="234"/>
      <c r="J39" s="236"/>
      <c r="K39" s="234"/>
      <c r="L39" s="235"/>
      <c r="M39" s="235"/>
      <c r="N39" s="235"/>
      <c r="O39" s="235"/>
      <c r="P39" s="235"/>
      <c r="Q39" s="235"/>
      <c r="R39" s="236"/>
      <c r="S39" s="231"/>
      <c r="T39" s="232"/>
      <c r="U39" s="232"/>
      <c r="V39" s="232"/>
      <c r="W39" s="232"/>
      <c r="X39" s="232"/>
      <c r="Y39" s="232"/>
      <c r="Z39" s="233"/>
      <c r="AA39" s="1"/>
    </row>
    <row r="40" spans="1:31" ht="18.75" x14ac:dyDescent="0.2">
      <c r="A40" s="14">
        <f>S34+1</f>
        <v>44808</v>
      </c>
      <c r="B40" s="15"/>
      <c r="C40" s="12">
        <f>A40+1</f>
        <v>44809</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31" x14ac:dyDescent="0.2">
      <c r="A41" s="224"/>
      <c r="B41" s="225"/>
      <c r="C41" s="221"/>
      <c r="D41" s="222"/>
      <c r="E41" s="18"/>
      <c r="F41" s="6"/>
      <c r="G41" s="6"/>
      <c r="H41" s="6"/>
      <c r="I41" s="6"/>
      <c r="J41" s="6"/>
      <c r="K41" s="6"/>
      <c r="L41" s="6"/>
      <c r="M41" s="6"/>
      <c r="N41" s="6"/>
      <c r="O41" s="6"/>
      <c r="P41" s="6"/>
      <c r="Q41" s="6"/>
      <c r="R41" s="6"/>
      <c r="S41" s="6"/>
      <c r="T41" s="6"/>
      <c r="U41" s="6"/>
      <c r="V41" s="6"/>
      <c r="W41" s="6"/>
      <c r="X41" s="6"/>
      <c r="Y41" s="6"/>
      <c r="Z41" s="8"/>
    </row>
    <row r="42" spans="1:31" x14ac:dyDescent="0.2">
      <c r="A42" s="224"/>
      <c r="B42" s="225"/>
      <c r="C42" s="221"/>
      <c r="D42" s="222"/>
      <c r="E42" s="18"/>
      <c r="F42" s="6"/>
      <c r="G42" s="6"/>
      <c r="H42" s="6"/>
      <c r="I42" s="6"/>
      <c r="J42" s="6"/>
      <c r="K42" s="6"/>
      <c r="L42" s="6"/>
      <c r="M42" s="6"/>
      <c r="N42" s="6"/>
      <c r="O42" s="6"/>
      <c r="P42" s="6"/>
      <c r="Q42" s="6"/>
      <c r="R42" s="6"/>
      <c r="S42" s="6"/>
      <c r="T42" s="6"/>
      <c r="U42" s="6"/>
      <c r="V42" s="6"/>
      <c r="W42" s="6"/>
      <c r="X42" s="6"/>
      <c r="Y42" s="6"/>
      <c r="Z42" s="7"/>
    </row>
    <row r="43" spans="1:31" x14ac:dyDescent="0.2">
      <c r="A43" s="224"/>
      <c r="B43" s="225"/>
      <c r="C43" s="221"/>
      <c r="D43" s="222"/>
      <c r="E43" s="18"/>
      <c r="F43" s="6"/>
      <c r="G43" s="6"/>
      <c r="H43" s="6"/>
      <c r="I43" s="6"/>
      <c r="J43" s="6"/>
      <c r="K43" s="6"/>
      <c r="L43" s="6"/>
      <c r="M43" s="6"/>
      <c r="N43" s="6"/>
      <c r="O43" s="6"/>
      <c r="P43" s="6"/>
      <c r="Q43" s="6"/>
      <c r="R43" s="6"/>
      <c r="S43" s="6"/>
      <c r="T43" s="6"/>
      <c r="U43" s="6"/>
      <c r="V43" s="6"/>
      <c r="W43" s="6"/>
      <c r="X43" s="6"/>
      <c r="Y43" s="6"/>
      <c r="Z43" s="7"/>
    </row>
    <row r="44" spans="1:31" x14ac:dyDescent="0.2">
      <c r="A44" s="224"/>
      <c r="B44" s="225"/>
      <c r="C44" s="221"/>
      <c r="D44" s="222"/>
      <c r="E44" s="18"/>
      <c r="F44" s="6"/>
      <c r="G44" s="6"/>
      <c r="H44" s="6"/>
      <c r="I44" s="6"/>
      <c r="J44" s="6"/>
      <c r="K44" s="229" t="s">
        <v>5</v>
      </c>
      <c r="L44" s="229"/>
      <c r="M44" s="229"/>
      <c r="N44" s="229"/>
      <c r="O44" s="229"/>
      <c r="P44" s="229"/>
      <c r="Q44" s="229"/>
      <c r="R44" s="229"/>
      <c r="S44" s="229"/>
      <c r="T44" s="229"/>
      <c r="U44" s="229"/>
      <c r="V44" s="229"/>
      <c r="W44" s="229"/>
      <c r="X44" s="229"/>
      <c r="Y44" s="229"/>
      <c r="Z44" s="230"/>
    </row>
    <row r="45" spans="1:31" s="1" customFormat="1" x14ac:dyDescent="0.2">
      <c r="A45" s="231"/>
      <c r="B45" s="232"/>
      <c r="C45" s="234"/>
      <c r="D45" s="236"/>
      <c r="E45" s="19"/>
      <c r="F45" s="20"/>
      <c r="G45" s="20"/>
      <c r="H45" s="20"/>
      <c r="I45" s="20"/>
      <c r="J45" s="20"/>
      <c r="K45" s="227" t="s">
        <v>4</v>
      </c>
      <c r="L45" s="227"/>
      <c r="M45" s="227"/>
      <c r="N45" s="227"/>
      <c r="O45" s="227"/>
      <c r="P45" s="227"/>
      <c r="Q45" s="227"/>
      <c r="R45" s="227"/>
      <c r="S45" s="227"/>
      <c r="T45" s="227"/>
      <c r="U45" s="227"/>
      <c r="V45" s="227"/>
      <c r="W45" s="227"/>
      <c r="X45" s="227"/>
      <c r="Y45" s="227"/>
      <c r="Z45" s="228"/>
    </row>
  </sheetData>
  <mergeCells count="213">
    <mergeCell ref="S12:Z12"/>
    <mergeCell ref="S29:Z29"/>
    <mergeCell ref="S26:Z26"/>
    <mergeCell ref="S24:Z24"/>
    <mergeCell ref="S21:Z21"/>
    <mergeCell ref="S19:Z19"/>
    <mergeCell ref="S17:Z17"/>
    <mergeCell ref="S14:Z14"/>
    <mergeCell ref="S28:T28"/>
    <mergeCell ref="U28:Z28"/>
    <mergeCell ref="I39:J39"/>
    <mergeCell ref="I15:J15"/>
    <mergeCell ref="I23:J23"/>
    <mergeCell ref="I24:J24"/>
    <mergeCell ref="I25:J25"/>
    <mergeCell ref="I35:J35"/>
    <mergeCell ref="I36:J36"/>
    <mergeCell ref="I37:J37"/>
    <mergeCell ref="S15:Z15"/>
    <mergeCell ref="S18:Z18"/>
    <mergeCell ref="S20:Z20"/>
    <mergeCell ref="K16:L16"/>
    <mergeCell ref="M16:R16"/>
    <mergeCell ref="K22:L2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I17:J21"/>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95" priority="65">
      <formula>MONTH(A10)&lt;&gt;MONTH($A$1)</formula>
    </cfRule>
    <cfRule type="expression" dxfId="94" priority="66">
      <formula>OR(WEEKDAY(A10,1)=1,WEEKDAY(A10,1)=7)</formula>
    </cfRule>
  </conditionalFormatting>
  <conditionalFormatting sqref="I10 I16 I22 I28 I34">
    <cfRule type="expression" dxfId="93" priority="1">
      <formula>MONTH(I10)&lt;&gt;MONTH($A$1)</formula>
    </cfRule>
    <cfRule type="expression" dxfId="92"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9:AE9" r:id="rId4" display="CALENDAR TEMPLATES by Vertex42.com" xr:uid="{1383483B-38EF-4B73-A626-A0B5AFF9ACEB}"/>
    <hyperlink ref="AB10:AE10" r:id="rId5" display="https://www.vertex42.com/calendars/" xr:uid="{00000000-0004-0000-0000-000004000000}"/>
    <hyperlink ref="AB9" r:id="rId6" display="Calendar Templates by Vertex42.com" xr:uid="{00000000-0004-0000-0000-000005000000}"/>
    <hyperlink ref="AB10" r:id="rId7" xr:uid="{00000000-0004-0000-0000-000003000000}"/>
  </hyperlinks>
  <printOptions horizontalCentered="1"/>
  <pageMargins left="0.5" right="0.5" top="0.25" bottom="0.25" header="0.25" footer="0.25"/>
  <pageSetup scale="9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20"/>
  <sheetViews>
    <sheetView showGridLines="0" workbookViewId="0">
      <selection sqref="A1:H1"/>
    </sheetView>
  </sheetViews>
  <sheetFormatPr defaultRowHeight="12.75" x14ac:dyDescent="0.2"/>
  <cols>
    <col min="1" max="1" width="5.7109375" customWidth="1"/>
    <col min="2" max="2" width="15.7109375" customWidth="1"/>
    <col min="3" max="3" width="5.7109375" customWidth="1"/>
    <col min="4" max="4" width="15.7109375" customWidth="1"/>
    <col min="5" max="5" width="5.7109375" customWidth="1"/>
    <col min="6" max="6" width="15.7109375" customWidth="1"/>
    <col min="7" max="7" width="5.7109375" customWidth="1"/>
    <col min="8" max="8" width="15.7109375" customWidth="1"/>
    <col min="9" max="9" width="5.7109375" customWidth="1"/>
    <col min="10" max="10" width="15.7109375" customWidth="1"/>
    <col min="11" max="11" width="5.7109375" customWidth="1"/>
    <col min="12" max="12" width="15.7109375" customWidth="1"/>
    <col min="13" max="13" width="5.7109375" customWidth="1"/>
    <col min="14" max="14" width="15.7109375" customWidth="1"/>
    <col min="16" max="17" width="15.7109375" customWidth="1"/>
    <col min="18" max="18" width="30.7109375" customWidth="1"/>
    <col min="19" max="31" width="15.7109375" customWidth="1"/>
  </cols>
  <sheetData>
    <row r="1" spans="1:31" s="3" customFormat="1" ht="75" customHeight="1" x14ac:dyDescent="0.2">
      <c r="A1" s="243">
        <f>DATE('1'!AD18,'1'!AD20+9,1)</f>
        <v>45047</v>
      </c>
      <c r="B1" s="243"/>
      <c r="C1" s="243"/>
      <c r="D1" s="243"/>
      <c r="E1" s="243"/>
      <c r="F1" s="243"/>
      <c r="G1" s="243"/>
      <c r="H1" s="243"/>
      <c r="I1" s="11"/>
      <c r="J1" s="11"/>
      <c r="K1" s="310">
        <f>DATE(YEAR(A1),MONTH(A1)-1,1)</f>
        <v>45017</v>
      </c>
      <c r="L1" s="310"/>
      <c r="M1" s="76">
        <f>DATE(YEAR(A1),MONTH(A1)+1,1)</f>
        <v>45078</v>
      </c>
    </row>
    <row r="2" spans="1:31" s="1" customFormat="1" ht="30" customHeight="1" thickBot="1" x14ac:dyDescent="0.25">
      <c r="A2" s="244">
        <f>A3</f>
        <v>45046</v>
      </c>
      <c r="B2" s="245"/>
      <c r="C2" s="245">
        <f>C3</f>
        <v>45047</v>
      </c>
      <c r="D2" s="245"/>
      <c r="E2" s="245">
        <f>E3</f>
        <v>45048</v>
      </c>
      <c r="F2" s="245"/>
      <c r="G2" s="245">
        <f>G3</f>
        <v>45049</v>
      </c>
      <c r="H2" s="245"/>
      <c r="I2" s="245">
        <f>I3</f>
        <v>45050</v>
      </c>
      <c r="J2" s="245"/>
      <c r="K2" s="245">
        <f>K3</f>
        <v>45051</v>
      </c>
      <c r="L2" s="245"/>
      <c r="M2" s="245">
        <f>M3</f>
        <v>45052</v>
      </c>
      <c r="N2" s="247"/>
      <c r="P2" s="314" t="s">
        <v>22</v>
      </c>
      <c r="Q2" s="314"/>
      <c r="R2" s="314"/>
      <c r="S2" s="314"/>
      <c r="T2" s="314"/>
      <c r="U2" s="314"/>
      <c r="V2" s="314"/>
      <c r="W2" s="314"/>
      <c r="X2" s="314"/>
      <c r="Y2" s="314"/>
      <c r="Z2" s="314"/>
      <c r="AA2" s="314"/>
      <c r="AB2" s="314"/>
      <c r="AC2" s="314"/>
      <c r="AD2" s="314"/>
      <c r="AE2" s="314"/>
    </row>
    <row r="3" spans="1:31" s="1" customFormat="1" ht="30" customHeight="1" x14ac:dyDescent="0.2">
      <c r="A3" s="14">
        <f>$A$1-(WEEKDAY($A$1,1)-(start_day-1))-IF((WEEKDAY($A$1,1)-(start_day-1))&lt;=0,7,0)+1</f>
        <v>45046</v>
      </c>
      <c r="B3" s="15"/>
      <c r="C3" s="12">
        <f>A3+1</f>
        <v>45047</v>
      </c>
      <c r="D3" s="13"/>
      <c r="E3" s="12">
        <f>C3+1</f>
        <v>45048</v>
      </c>
      <c r="F3" s="13"/>
      <c r="G3" s="12">
        <f>E3+1</f>
        <v>45049</v>
      </c>
      <c r="H3" s="13"/>
      <c r="I3" s="12">
        <f>G3+1</f>
        <v>45050</v>
      </c>
      <c r="J3" s="13"/>
      <c r="K3" s="78">
        <f>I3+1</f>
        <v>45051</v>
      </c>
      <c r="L3" s="79"/>
      <c r="M3" s="14">
        <f>K3+1</f>
        <v>45052</v>
      </c>
      <c r="N3" s="74"/>
      <c r="P3" s="250" t="s">
        <v>65</v>
      </c>
      <c r="Q3" s="250" t="s">
        <v>88</v>
      </c>
      <c r="R3" s="250" t="s">
        <v>66</v>
      </c>
      <c r="S3" s="250" t="s">
        <v>107</v>
      </c>
      <c r="T3" s="250" t="s">
        <v>77</v>
      </c>
      <c r="U3" s="250" t="s">
        <v>78</v>
      </c>
      <c r="V3" s="250" t="s">
        <v>79</v>
      </c>
      <c r="W3" s="250" t="s">
        <v>80</v>
      </c>
      <c r="X3" s="250" t="s">
        <v>81</v>
      </c>
      <c r="Y3" s="250" t="s">
        <v>82</v>
      </c>
      <c r="Z3" s="250" t="s">
        <v>83</v>
      </c>
      <c r="AA3" s="250" t="s">
        <v>84</v>
      </c>
      <c r="AB3" s="250" t="s">
        <v>85</v>
      </c>
      <c r="AC3" s="250" t="s">
        <v>86</v>
      </c>
      <c r="AD3" s="250" t="s">
        <v>87</v>
      </c>
      <c r="AE3" s="250" t="s">
        <v>67</v>
      </c>
    </row>
    <row r="4" spans="1:31" s="1" customFormat="1" ht="30" customHeight="1" x14ac:dyDescent="0.2">
      <c r="A4" s="224"/>
      <c r="B4" s="225"/>
      <c r="C4" s="362" t="s">
        <v>223</v>
      </c>
      <c r="D4" s="364"/>
      <c r="E4" s="221"/>
      <c r="F4" s="222"/>
      <c r="G4" s="221"/>
      <c r="H4" s="222"/>
      <c r="I4" s="355"/>
      <c r="J4" s="356"/>
      <c r="K4" s="221"/>
      <c r="L4" s="223"/>
      <c r="M4" s="224"/>
      <c r="N4" s="226"/>
      <c r="P4" s="251"/>
      <c r="Q4" s="251"/>
      <c r="R4" s="251"/>
      <c r="S4" s="251"/>
      <c r="T4" s="251"/>
      <c r="U4" s="251"/>
      <c r="V4" s="251"/>
      <c r="W4" s="251"/>
      <c r="X4" s="251"/>
      <c r="Y4" s="251"/>
      <c r="Z4" s="251"/>
      <c r="AA4" s="251"/>
      <c r="AB4" s="251"/>
      <c r="AC4" s="251"/>
      <c r="AD4" s="251"/>
      <c r="AE4" s="251"/>
    </row>
    <row r="5" spans="1:31" s="1" customFormat="1" ht="30" customHeight="1" x14ac:dyDescent="0.2">
      <c r="A5" s="224"/>
      <c r="B5" s="225"/>
      <c r="C5" s="221"/>
      <c r="D5" s="222"/>
      <c r="E5" s="221"/>
      <c r="F5" s="222"/>
      <c r="G5" s="221"/>
      <c r="H5" s="222"/>
      <c r="I5" s="221"/>
      <c r="J5" s="222"/>
      <c r="K5" s="221"/>
      <c r="L5" s="223"/>
      <c r="M5" s="224"/>
      <c r="N5" s="226"/>
      <c r="P5" s="53">
        <v>45047</v>
      </c>
      <c r="Q5" s="155" t="s">
        <v>224</v>
      </c>
      <c r="R5" s="77" t="s">
        <v>245</v>
      </c>
      <c r="S5" s="160" t="s">
        <v>225</v>
      </c>
      <c r="T5" s="54" t="s">
        <v>226</v>
      </c>
      <c r="U5" s="54" t="s">
        <v>25</v>
      </c>
      <c r="V5" s="54">
        <v>75</v>
      </c>
      <c r="W5" s="155" t="s">
        <v>227</v>
      </c>
      <c r="X5" s="54" t="s">
        <v>74</v>
      </c>
      <c r="Y5" s="54" t="s">
        <v>74</v>
      </c>
      <c r="Z5" s="83" t="s">
        <v>74</v>
      </c>
      <c r="AA5" s="54" t="s">
        <v>74</v>
      </c>
      <c r="AB5" s="83" t="s">
        <v>74</v>
      </c>
      <c r="AC5" s="83" t="s">
        <v>74</v>
      </c>
      <c r="AD5" s="54" t="s">
        <v>244</v>
      </c>
      <c r="AE5" s="112">
        <v>1</v>
      </c>
    </row>
    <row r="6" spans="1:31" s="1" customFormat="1" ht="30" customHeight="1" x14ac:dyDescent="0.2">
      <c r="A6" s="14">
        <f>M3+1</f>
        <v>45053</v>
      </c>
      <c r="B6" s="15"/>
      <c r="C6" s="71">
        <f>A6+1</f>
        <v>45054</v>
      </c>
      <c r="D6" s="72"/>
      <c r="E6" s="71">
        <f>C6+1</f>
        <v>45055</v>
      </c>
      <c r="F6" s="72"/>
      <c r="G6" s="12">
        <f>E6+1</f>
        <v>45056</v>
      </c>
      <c r="H6" s="13"/>
      <c r="I6" s="12">
        <f>G6+1</f>
        <v>45057</v>
      </c>
      <c r="J6" s="13"/>
      <c r="K6" s="78">
        <f>I6+1</f>
        <v>45058</v>
      </c>
      <c r="L6" s="79"/>
      <c r="M6" s="14">
        <f>K6+1</f>
        <v>45059</v>
      </c>
      <c r="N6" s="74"/>
      <c r="P6" s="53">
        <v>45056</v>
      </c>
      <c r="Q6" s="54" t="s">
        <v>24</v>
      </c>
      <c r="R6" s="54" t="s">
        <v>240</v>
      </c>
      <c r="S6" s="54" t="s">
        <v>138</v>
      </c>
      <c r="T6" s="54" t="s">
        <v>241</v>
      </c>
      <c r="U6" s="54" t="s">
        <v>25</v>
      </c>
      <c r="V6" s="54">
        <v>25</v>
      </c>
      <c r="W6" s="54" t="s">
        <v>242</v>
      </c>
      <c r="X6" s="54" t="s">
        <v>74</v>
      </c>
      <c r="Y6" s="54" t="s">
        <v>74</v>
      </c>
      <c r="Z6" s="83" t="s">
        <v>74</v>
      </c>
      <c r="AA6" s="83" t="s">
        <v>74</v>
      </c>
      <c r="AB6" s="83" t="s">
        <v>74</v>
      </c>
      <c r="AC6" s="83" t="s">
        <v>74</v>
      </c>
      <c r="AD6" s="54" t="s">
        <v>74</v>
      </c>
      <c r="AE6" s="112">
        <v>1</v>
      </c>
    </row>
    <row r="7" spans="1:31" s="1" customFormat="1" ht="30" customHeight="1" x14ac:dyDescent="0.2">
      <c r="A7" s="224"/>
      <c r="B7" s="225"/>
      <c r="C7" s="264" t="s">
        <v>114</v>
      </c>
      <c r="D7" s="265"/>
      <c r="E7" s="264" t="s">
        <v>116</v>
      </c>
      <c r="F7" s="265"/>
      <c r="G7" s="221" t="s">
        <v>239</v>
      </c>
      <c r="H7" s="222"/>
      <c r="I7" s="221"/>
      <c r="J7" s="222"/>
      <c r="K7" s="221"/>
      <c r="L7" s="223"/>
      <c r="M7" s="224"/>
      <c r="N7" s="226"/>
      <c r="P7" s="53">
        <v>45063</v>
      </c>
      <c r="Q7" s="54" t="s">
        <v>24</v>
      </c>
      <c r="R7" s="53" t="s">
        <v>201</v>
      </c>
      <c r="S7" s="86" t="s">
        <v>31</v>
      </c>
      <c r="T7" s="54" t="s">
        <v>203</v>
      </c>
      <c r="U7" s="54" t="s">
        <v>156</v>
      </c>
      <c r="V7" s="54">
        <v>25</v>
      </c>
      <c r="W7" s="54" t="s">
        <v>202</v>
      </c>
      <c r="X7" s="54" t="s">
        <v>74</v>
      </c>
      <c r="Y7" s="54" t="s">
        <v>149</v>
      </c>
      <c r="Z7" s="54" t="s">
        <v>74</v>
      </c>
      <c r="AA7" s="54" t="s">
        <v>74</v>
      </c>
      <c r="AB7" s="54" t="s">
        <v>74</v>
      </c>
      <c r="AC7" s="54" t="s">
        <v>149</v>
      </c>
      <c r="AD7" s="54" t="s">
        <v>149</v>
      </c>
      <c r="AE7" s="112">
        <v>0.8</v>
      </c>
    </row>
    <row r="8" spans="1:31" s="1" customFormat="1" ht="30" customHeight="1" x14ac:dyDescent="0.2">
      <c r="A8" s="224"/>
      <c r="B8" s="225"/>
      <c r="C8" s="264"/>
      <c r="D8" s="265"/>
      <c r="E8" s="264"/>
      <c r="F8" s="265"/>
      <c r="G8" s="221"/>
      <c r="H8" s="222"/>
      <c r="I8" s="221"/>
      <c r="J8" s="222"/>
      <c r="K8" s="221"/>
      <c r="L8" s="223"/>
      <c r="M8" s="224"/>
      <c r="N8" s="226"/>
      <c r="P8" s="98"/>
      <c r="Q8" s="161"/>
      <c r="R8" s="125"/>
      <c r="S8" s="162"/>
      <c r="T8" s="55"/>
      <c r="U8" s="55"/>
      <c r="V8" s="55"/>
      <c r="W8" s="161"/>
      <c r="X8" s="55"/>
      <c r="Y8" s="55"/>
      <c r="Z8" s="56"/>
      <c r="AA8" s="56"/>
      <c r="AB8" s="56"/>
      <c r="AC8" s="56"/>
      <c r="AD8" s="55"/>
      <c r="AE8" s="116"/>
    </row>
    <row r="9" spans="1:31" s="1" customFormat="1" ht="30" customHeight="1" x14ac:dyDescent="0.2">
      <c r="A9" s="14">
        <f>M6+1</f>
        <v>45060</v>
      </c>
      <c r="B9" s="15"/>
      <c r="C9" s="12">
        <f>A9+1</f>
        <v>45061</v>
      </c>
      <c r="D9" s="13"/>
      <c r="E9" s="71">
        <f>C9+1</f>
        <v>45062</v>
      </c>
      <c r="F9" s="72"/>
      <c r="G9" s="12">
        <f>E9+1</f>
        <v>45063</v>
      </c>
      <c r="H9" s="13"/>
      <c r="I9" s="12">
        <f>G9+1</f>
        <v>45064</v>
      </c>
      <c r="J9" s="13"/>
      <c r="K9" s="78">
        <f>I9+1</f>
        <v>45065</v>
      </c>
      <c r="L9" s="79"/>
      <c r="M9" s="14">
        <f>K9+1</f>
        <v>45066</v>
      </c>
      <c r="N9" s="74"/>
      <c r="P9" s="55"/>
      <c r="Q9" s="55"/>
      <c r="R9" s="55"/>
      <c r="S9" s="55"/>
      <c r="T9" s="55"/>
      <c r="U9" s="55"/>
      <c r="V9" s="55"/>
      <c r="W9" s="55"/>
      <c r="X9" s="55"/>
      <c r="Y9" s="55"/>
      <c r="Z9" s="56"/>
      <c r="AA9" s="56"/>
      <c r="AB9" s="56"/>
      <c r="AC9" s="56"/>
      <c r="AD9" s="55"/>
      <c r="AE9" s="55"/>
    </row>
    <row r="10" spans="1:31" s="1" customFormat="1" ht="30" customHeight="1" x14ac:dyDescent="0.2">
      <c r="A10" s="224"/>
      <c r="B10" s="225"/>
      <c r="C10" s="221"/>
      <c r="D10" s="222"/>
      <c r="E10" s="264" t="s">
        <v>115</v>
      </c>
      <c r="F10" s="265"/>
      <c r="G10" s="221" t="s">
        <v>204</v>
      </c>
      <c r="H10" s="222"/>
      <c r="I10" s="221"/>
      <c r="J10" s="222"/>
      <c r="K10" s="221"/>
      <c r="L10" s="223"/>
      <c r="M10" s="224"/>
      <c r="N10" s="226"/>
      <c r="P10" s="55"/>
      <c r="Q10" s="55"/>
      <c r="R10" s="55"/>
      <c r="S10" s="55"/>
      <c r="T10" s="55"/>
      <c r="U10" s="55"/>
      <c r="V10" s="55"/>
      <c r="W10" s="55"/>
      <c r="X10" s="55"/>
      <c r="Y10" s="55"/>
      <c r="Z10" s="56"/>
      <c r="AA10" s="56"/>
      <c r="AB10" s="56"/>
      <c r="AC10" s="56"/>
      <c r="AD10" s="55"/>
      <c r="AE10" s="55"/>
    </row>
    <row r="11" spans="1:31" s="1" customFormat="1" ht="30" customHeight="1" x14ac:dyDescent="0.2">
      <c r="A11" s="224"/>
      <c r="B11" s="225"/>
      <c r="C11" s="221"/>
      <c r="D11" s="222"/>
      <c r="E11" s="264"/>
      <c r="F11" s="265"/>
      <c r="G11" s="221"/>
      <c r="H11" s="222"/>
      <c r="I11" s="221"/>
      <c r="J11" s="222"/>
      <c r="K11" s="221"/>
      <c r="L11" s="223"/>
      <c r="M11" s="224"/>
      <c r="N11" s="226"/>
      <c r="P11" s="55"/>
      <c r="Q11" s="55"/>
      <c r="R11" s="55"/>
      <c r="S11" s="55"/>
      <c r="T11" s="55"/>
      <c r="U11" s="55"/>
      <c r="V11" s="55"/>
      <c r="W11" s="55"/>
      <c r="X11" s="55"/>
      <c r="Y11" s="55"/>
      <c r="Z11" s="56"/>
      <c r="AA11" s="56"/>
      <c r="AB11" s="56"/>
      <c r="AC11" s="56"/>
      <c r="AD11" s="55"/>
      <c r="AE11" s="55"/>
    </row>
    <row r="12" spans="1:31" s="1" customFormat="1" ht="30" customHeight="1" x14ac:dyDescent="0.2">
      <c r="A12" s="14">
        <f>M9+1</f>
        <v>45067</v>
      </c>
      <c r="B12" s="15"/>
      <c r="C12" s="12">
        <f>A12+1</f>
        <v>45068</v>
      </c>
      <c r="D12" s="13"/>
      <c r="E12" s="12">
        <f>C12+1</f>
        <v>45069</v>
      </c>
      <c r="F12" s="13"/>
      <c r="G12" s="12">
        <f>E12+1</f>
        <v>45070</v>
      </c>
      <c r="H12" s="13"/>
      <c r="I12" s="12">
        <f>G12+1</f>
        <v>45071</v>
      </c>
      <c r="J12" s="13"/>
      <c r="K12" s="78">
        <f>I12+1</f>
        <v>45072</v>
      </c>
      <c r="L12" s="79"/>
      <c r="M12" s="14">
        <f>K12+1</f>
        <v>45073</v>
      </c>
      <c r="N12" s="74"/>
      <c r="P12" s="55"/>
      <c r="Q12" s="55"/>
      <c r="R12" s="55"/>
      <c r="S12" s="55"/>
      <c r="T12" s="55"/>
      <c r="U12" s="55"/>
      <c r="V12" s="55"/>
      <c r="W12" s="55"/>
      <c r="X12" s="55"/>
      <c r="Y12" s="55"/>
      <c r="Z12" s="56"/>
      <c r="AA12" s="56"/>
      <c r="AB12" s="56"/>
      <c r="AC12" s="56"/>
      <c r="AD12" s="55"/>
      <c r="AE12" s="55"/>
    </row>
    <row r="13" spans="1:31" s="1" customFormat="1" ht="30" customHeight="1" x14ac:dyDescent="0.2">
      <c r="A13" s="224"/>
      <c r="B13" s="225"/>
      <c r="C13" s="221"/>
      <c r="D13" s="222"/>
      <c r="E13" s="221"/>
      <c r="F13" s="222"/>
      <c r="G13" s="221"/>
      <c r="H13" s="222"/>
      <c r="I13" s="221"/>
      <c r="J13" s="222"/>
      <c r="K13" s="221"/>
      <c r="L13" s="223"/>
      <c r="M13" s="224"/>
      <c r="N13" s="226"/>
      <c r="P13" s="91" t="s">
        <v>28</v>
      </c>
      <c r="R13" s="91"/>
      <c r="S13" s="52"/>
      <c r="T13" s="52"/>
      <c r="U13" s="52"/>
      <c r="V13" s="52"/>
      <c r="W13" s="52"/>
      <c r="X13" s="52"/>
      <c r="Y13" s="52"/>
      <c r="Z13" s="52"/>
      <c r="AA13" s="52"/>
      <c r="AB13" s="52"/>
      <c r="AC13" s="52"/>
      <c r="AD13" s="52"/>
    </row>
    <row r="14" spans="1:31" s="1" customFormat="1" ht="30" customHeight="1" x14ac:dyDescent="0.2">
      <c r="A14" s="224"/>
      <c r="B14" s="225"/>
      <c r="C14" s="221"/>
      <c r="D14" s="222"/>
      <c r="E14" s="221"/>
      <c r="F14" s="222"/>
      <c r="G14" s="221"/>
      <c r="H14" s="222"/>
      <c r="I14" s="221"/>
      <c r="J14" s="222"/>
      <c r="K14" s="221"/>
      <c r="L14" s="223"/>
      <c r="M14" s="224"/>
      <c r="N14" s="226"/>
      <c r="P14" s="75" t="s">
        <v>35</v>
      </c>
      <c r="Q14" s="90" t="s">
        <v>27</v>
      </c>
      <c r="R14" s="57" t="s">
        <v>23</v>
      </c>
      <c r="S14" s="96"/>
      <c r="T14" s="97"/>
    </row>
    <row r="15" spans="1:31" s="1" customFormat="1" ht="30" customHeight="1" x14ac:dyDescent="0.2">
      <c r="A15" s="14">
        <f>M12+1</f>
        <v>45074</v>
      </c>
      <c r="B15" s="15"/>
      <c r="C15" s="71">
        <f>A15+1</f>
        <v>45075</v>
      </c>
      <c r="D15" s="72"/>
      <c r="E15" s="12">
        <f>C15+1</f>
        <v>45076</v>
      </c>
      <c r="F15" s="13"/>
      <c r="G15" s="12">
        <f>E15+1</f>
        <v>45077</v>
      </c>
      <c r="H15" s="13"/>
      <c r="I15" s="12">
        <f>G15+1</f>
        <v>45078</v>
      </c>
      <c r="J15" s="13"/>
      <c r="K15" s="78">
        <f>I15+1</f>
        <v>45079</v>
      </c>
      <c r="L15" s="79"/>
      <c r="M15" s="14">
        <f>K15+1</f>
        <v>45080</v>
      </c>
      <c r="N15" s="74"/>
    </row>
    <row r="16" spans="1:31" s="1" customFormat="1" ht="30" customHeight="1" x14ac:dyDescent="0.2">
      <c r="A16" s="224"/>
      <c r="B16" s="225"/>
      <c r="C16" s="270" t="s">
        <v>59</v>
      </c>
      <c r="D16" s="271"/>
      <c r="E16" s="221"/>
      <c r="F16" s="222"/>
      <c r="G16" s="221"/>
      <c r="H16" s="222"/>
      <c r="I16" s="221"/>
      <c r="J16" s="222"/>
      <c r="K16" s="221"/>
      <c r="L16" s="223"/>
      <c r="M16" s="224"/>
      <c r="N16" s="226"/>
    </row>
    <row r="17" spans="1:14" s="1" customFormat="1" ht="30" customHeight="1" x14ac:dyDescent="0.2">
      <c r="A17" s="224"/>
      <c r="B17" s="225"/>
      <c r="C17" s="284"/>
      <c r="D17" s="306"/>
      <c r="E17" s="221"/>
      <c r="F17" s="222"/>
      <c r="G17" s="221"/>
      <c r="H17" s="222"/>
      <c r="I17" s="221"/>
      <c r="J17" s="222"/>
      <c r="K17" s="221"/>
      <c r="L17" s="223"/>
      <c r="M17" s="224"/>
      <c r="N17" s="226"/>
    </row>
    <row r="18" spans="1:14" ht="30" customHeight="1" x14ac:dyDescent="0.2">
      <c r="A18" s="14">
        <f>M15+1</f>
        <v>45081</v>
      </c>
      <c r="B18" s="15"/>
      <c r="C18" s="12">
        <f>A18+1</f>
        <v>45082</v>
      </c>
      <c r="D18" s="13"/>
      <c r="E18" s="321"/>
      <c r="F18" s="322"/>
      <c r="G18" s="322"/>
      <c r="H18" s="322"/>
      <c r="I18" s="322"/>
      <c r="J18" s="322"/>
      <c r="K18" s="322"/>
      <c r="L18" s="322"/>
      <c r="M18" s="322"/>
      <c r="N18" s="359"/>
    </row>
    <row r="19" spans="1:14" ht="30" customHeight="1" x14ac:dyDescent="0.2">
      <c r="A19" s="224"/>
      <c r="B19" s="225"/>
      <c r="C19" s="221"/>
      <c r="D19" s="222"/>
      <c r="E19" s="324"/>
      <c r="F19" s="325"/>
      <c r="G19" s="325"/>
      <c r="H19" s="325"/>
      <c r="I19" s="325"/>
      <c r="J19" s="325"/>
      <c r="K19" s="325"/>
      <c r="L19" s="325"/>
      <c r="M19" s="325"/>
      <c r="N19" s="360"/>
    </row>
    <row r="20" spans="1:14" s="1" customFormat="1" ht="30" customHeight="1" x14ac:dyDescent="0.2">
      <c r="A20" s="231"/>
      <c r="B20" s="232"/>
      <c r="C20" s="234"/>
      <c r="D20" s="236"/>
      <c r="E20" s="327"/>
      <c r="F20" s="328"/>
      <c r="G20" s="328"/>
      <c r="H20" s="328"/>
      <c r="I20" s="328"/>
      <c r="J20" s="328"/>
      <c r="K20" s="328"/>
      <c r="L20" s="328"/>
      <c r="M20" s="328"/>
      <c r="N20" s="361"/>
    </row>
  </sheetData>
  <autoFilter ref="P3:AE4" xr:uid="{00000000-0001-0000-0900-000000000000}">
    <sortState xmlns:xlrd2="http://schemas.microsoft.com/office/spreadsheetml/2017/richdata2" ref="P6:AE8">
      <sortCondition ref="P3:P4"/>
    </sortState>
  </autoFilter>
  <mergeCells count="98">
    <mergeCell ref="M2:N2"/>
    <mergeCell ref="A1:H1"/>
    <mergeCell ref="K1:L1"/>
    <mergeCell ref="A2:B2"/>
    <mergeCell ref="C2:D2"/>
    <mergeCell ref="E2:F2"/>
    <mergeCell ref="G2:H2"/>
    <mergeCell ref="I2:J2"/>
    <mergeCell ref="K2:L2"/>
    <mergeCell ref="A4:B4"/>
    <mergeCell ref="C4:D4"/>
    <mergeCell ref="E4:F4"/>
    <mergeCell ref="G4:H4"/>
    <mergeCell ref="I4:J4"/>
    <mergeCell ref="A5:B5"/>
    <mergeCell ref="C5:D5"/>
    <mergeCell ref="E5:F5"/>
    <mergeCell ref="G5:H5"/>
    <mergeCell ref="I5:J5"/>
    <mergeCell ref="A7:B7"/>
    <mergeCell ref="G7:H7"/>
    <mergeCell ref="I7:J7"/>
    <mergeCell ref="K7:L7"/>
    <mergeCell ref="M7:N7"/>
    <mergeCell ref="A8:B8"/>
    <mergeCell ref="G8:H8"/>
    <mergeCell ref="I8:J8"/>
    <mergeCell ref="K8:L8"/>
    <mergeCell ref="M8:N8"/>
    <mergeCell ref="A10:B10"/>
    <mergeCell ref="C10:D10"/>
    <mergeCell ref="G10:H10"/>
    <mergeCell ref="I10:J10"/>
    <mergeCell ref="K10:L10"/>
    <mergeCell ref="K13:L13"/>
    <mergeCell ref="M13:N13"/>
    <mergeCell ref="A11:B11"/>
    <mergeCell ref="C11:D11"/>
    <mergeCell ref="G11:H11"/>
    <mergeCell ref="I11:J11"/>
    <mergeCell ref="K11:L11"/>
    <mergeCell ref="M11:N11"/>
    <mergeCell ref="A13:B13"/>
    <mergeCell ref="C13:D13"/>
    <mergeCell ref="E13:F13"/>
    <mergeCell ref="G13:H13"/>
    <mergeCell ref="I13:J13"/>
    <mergeCell ref="K16:L16"/>
    <mergeCell ref="M16:N16"/>
    <mergeCell ref="A14:B14"/>
    <mergeCell ref="C14:D14"/>
    <mergeCell ref="E14:F14"/>
    <mergeCell ref="G14:H14"/>
    <mergeCell ref="I14:J14"/>
    <mergeCell ref="K14:L14"/>
    <mergeCell ref="M14:N14"/>
    <mergeCell ref="A16:B16"/>
    <mergeCell ref="C16:D16"/>
    <mergeCell ref="E16:F16"/>
    <mergeCell ref="G16:H16"/>
    <mergeCell ref="I16:J16"/>
    <mergeCell ref="E17:F17"/>
    <mergeCell ref="G17:H17"/>
    <mergeCell ref="I17:J17"/>
    <mergeCell ref="K17:L17"/>
    <mergeCell ref="M17:N17"/>
    <mergeCell ref="A19:B19"/>
    <mergeCell ref="C19:D19"/>
    <mergeCell ref="A20:B20"/>
    <mergeCell ref="C20:D20"/>
    <mergeCell ref="A17:B17"/>
    <mergeCell ref="C17:D17"/>
    <mergeCell ref="AA3:AA4"/>
    <mergeCell ref="AB3:AB4"/>
    <mergeCell ref="C7:D8"/>
    <mergeCell ref="E7:F8"/>
    <mergeCell ref="E10:F11"/>
    <mergeCell ref="M10:N10"/>
    <mergeCell ref="M4:N4"/>
    <mergeCell ref="K5:L5"/>
    <mergeCell ref="M5:N5"/>
    <mergeCell ref="K4:L4"/>
    <mergeCell ref="AC3:AC4"/>
    <mergeCell ref="AD3:AD4"/>
    <mergeCell ref="AE3:AE4"/>
    <mergeCell ref="P2:AE2"/>
    <mergeCell ref="E18:N20"/>
    <mergeCell ref="P3:P4"/>
    <mergeCell ref="Q3:Q4"/>
    <mergeCell ref="R3:R4"/>
    <mergeCell ref="S3:S4"/>
    <mergeCell ref="T3:T4"/>
    <mergeCell ref="U3:U4"/>
    <mergeCell ref="V3:V4"/>
    <mergeCell ref="W3:W4"/>
    <mergeCell ref="X3:X4"/>
    <mergeCell ref="Y3:Y4"/>
    <mergeCell ref="Z3:Z4"/>
  </mergeCells>
  <conditionalFormatting sqref="A3 C3 E3 G3 K3 M3 A6 C6 E6 G6 K6 M6 A9 C9 E9 G9 K9 M9 A12 C12 E12 G12 K12 M12 A15 C15 E15 G15 K15 M15 A18 C18">
    <cfRule type="expression" dxfId="59" priority="3">
      <formula>MONTH(A3)&lt;&gt;MONTH($A$1)</formula>
    </cfRule>
    <cfRule type="expression" dxfId="58" priority="4">
      <formula>OR(WEEKDAY(A3,1)=1,WEEKDAY(A3,1)=7)</formula>
    </cfRule>
  </conditionalFormatting>
  <conditionalFormatting sqref="I3 I6 I9 I12 I15">
    <cfRule type="expression" dxfId="57" priority="1">
      <formula>MONTH(I3)&lt;&gt;MONTH($A$1)</formula>
    </cfRule>
    <cfRule type="expression" dxfId="56" priority="2">
      <formula>OR(WEEKDAY(I3,1)=1,WEEKDAY(I3,1)=7)</formula>
    </cfRule>
  </conditionalFormatting>
  <printOptions horizontalCentered="1"/>
  <pageMargins left="0.5" right="0.5" top="0.25" bottom="0.25" header="0.25" footer="0.25"/>
  <pageSetup scale="4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E20"/>
  <sheetViews>
    <sheetView showGridLines="0" workbookViewId="0">
      <selection activeCell="P13" sqref="P13"/>
    </sheetView>
  </sheetViews>
  <sheetFormatPr defaultRowHeight="12.75" x14ac:dyDescent="0.2"/>
  <cols>
    <col min="1" max="1" width="5.7109375" customWidth="1"/>
    <col min="2" max="2" width="15.7109375" customWidth="1"/>
    <col min="3" max="3" width="5.7109375" customWidth="1"/>
    <col min="4" max="4" width="15.7109375" customWidth="1"/>
    <col min="5" max="5" width="5.7109375" customWidth="1"/>
    <col min="6" max="6" width="15.7109375" customWidth="1"/>
    <col min="7" max="7" width="5.7109375" customWidth="1"/>
    <col min="8" max="8" width="15.7109375" customWidth="1"/>
    <col min="9" max="9" width="5.7109375" customWidth="1"/>
    <col min="10" max="10" width="15.7109375" customWidth="1"/>
    <col min="11" max="11" width="5.7109375" customWidth="1"/>
    <col min="12" max="12" width="15.7109375" customWidth="1"/>
    <col min="13" max="13" width="5.7109375" customWidth="1"/>
    <col min="14" max="14" width="15.7109375" customWidth="1"/>
    <col min="16" max="17" width="15.7109375" customWidth="1"/>
    <col min="18" max="18" width="30.7109375" bestFit="1" customWidth="1"/>
    <col min="19" max="20" width="15.7109375" customWidth="1"/>
    <col min="21" max="21" width="14.28515625" customWidth="1"/>
    <col min="22" max="23" width="15.7109375" customWidth="1"/>
    <col min="24" max="24" width="15.7109375" bestFit="1" customWidth="1"/>
    <col min="25" max="31" width="15.7109375" customWidth="1"/>
  </cols>
  <sheetData>
    <row r="1" spans="1:31" s="3" customFormat="1" ht="75" customHeight="1" x14ac:dyDescent="0.2">
      <c r="A1" s="243">
        <f>DATE('1'!AD18,'1'!AD20+10,1)</f>
        <v>45078</v>
      </c>
      <c r="B1" s="243"/>
      <c r="C1" s="243"/>
      <c r="D1" s="243"/>
      <c r="E1" s="243"/>
      <c r="F1" s="243"/>
      <c r="G1" s="243"/>
      <c r="H1" s="243"/>
      <c r="I1" s="11"/>
      <c r="J1" s="11"/>
      <c r="K1" s="310">
        <f>DATE(YEAR(A1),MONTH(A1)-1,1)</f>
        <v>45047</v>
      </c>
      <c r="L1" s="310"/>
      <c r="M1" s="76">
        <f>DATE(YEAR(A1),MONTH(A1)+1,1)</f>
        <v>45108</v>
      </c>
    </row>
    <row r="2" spans="1:31" s="1" customFormat="1" ht="30" customHeight="1" thickBot="1" x14ac:dyDescent="0.25">
      <c r="A2" s="244">
        <f>A3</f>
        <v>45074</v>
      </c>
      <c r="B2" s="245"/>
      <c r="C2" s="245">
        <f>C3</f>
        <v>45075</v>
      </c>
      <c r="D2" s="245"/>
      <c r="E2" s="245">
        <f>E3</f>
        <v>45076</v>
      </c>
      <c r="F2" s="245"/>
      <c r="G2" s="245">
        <f>G3</f>
        <v>45077</v>
      </c>
      <c r="H2" s="245"/>
      <c r="I2" s="245">
        <f>I3</f>
        <v>45078</v>
      </c>
      <c r="J2" s="245"/>
      <c r="K2" s="245">
        <f>K3</f>
        <v>45079</v>
      </c>
      <c r="L2" s="245"/>
      <c r="M2" s="245">
        <f>M3</f>
        <v>45080</v>
      </c>
      <c r="N2" s="247"/>
      <c r="P2" s="314" t="s">
        <v>22</v>
      </c>
      <c r="Q2" s="314"/>
      <c r="R2" s="314"/>
      <c r="S2" s="314"/>
      <c r="T2" s="314"/>
      <c r="U2" s="314"/>
      <c r="V2" s="314"/>
      <c r="W2" s="314"/>
      <c r="X2" s="314"/>
      <c r="Y2" s="314"/>
      <c r="Z2" s="314"/>
      <c r="AA2" s="314"/>
      <c r="AB2" s="314"/>
      <c r="AC2" s="314"/>
      <c r="AD2" s="314"/>
      <c r="AE2" s="314"/>
    </row>
    <row r="3" spans="1:31" s="1" customFormat="1" ht="30" customHeight="1" x14ac:dyDescent="0.2">
      <c r="A3" s="14">
        <f>$A$1-(WEEKDAY($A$1,1)-(start_day-1))-IF((WEEKDAY($A$1,1)-(start_day-1))&lt;=0,7,0)+1</f>
        <v>45074</v>
      </c>
      <c r="B3" s="15"/>
      <c r="C3" s="12">
        <f>A3+1</f>
        <v>45075</v>
      </c>
      <c r="D3" s="13"/>
      <c r="E3" s="12">
        <f>C3+1</f>
        <v>45076</v>
      </c>
      <c r="F3" s="13"/>
      <c r="G3" s="12">
        <f>E3+1</f>
        <v>45077</v>
      </c>
      <c r="H3" s="13"/>
      <c r="I3" s="12">
        <f>G3+1</f>
        <v>45078</v>
      </c>
      <c r="J3" s="13"/>
      <c r="K3" s="78">
        <f>I3+1</f>
        <v>45079</v>
      </c>
      <c r="L3" s="79"/>
      <c r="M3" s="14">
        <f>K3+1</f>
        <v>45080</v>
      </c>
      <c r="N3" s="74"/>
      <c r="P3" s="250" t="s">
        <v>65</v>
      </c>
      <c r="Q3" s="250" t="s">
        <v>88</v>
      </c>
      <c r="R3" s="250" t="s">
        <v>66</v>
      </c>
      <c r="S3" s="250" t="s">
        <v>107</v>
      </c>
      <c r="T3" s="250" t="s">
        <v>77</v>
      </c>
      <c r="U3" s="250" t="s">
        <v>78</v>
      </c>
      <c r="V3" s="250" t="s">
        <v>79</v>
      </c>
      <c r="W3" s="250" t="s">
        <v>80</v>
      </c>
      <c r="X3" s="250" t="s">
        <v>81</v>
      </c>
      <c r="Y3" s="250" t="s">
        <v>82</v>
      </c>
      <c r="Z3" s="250" t="s">
        <v>83</v>
      </c>
      <c r="AA3" s="250" t="s">
        <v>84</v>
      </c>
      <c r="AB3" s="250" t="s">
        <v>85</v>
      </c>
      <c r="AC3" s="250" t="s">
        <v>86</v>
      </c>
      <c r="AD3" s="250" t="s">
        <v>87</v>
      </c>
      <c r="AE3" s="250" t="s">
        <v>67</v>
      </c>
    </row>
    <row r="4" spans="1:31" s="1" customFormat="1" ht="30" customHeight="1" x14ac:dyDescent="0.2">
      <c r="A4" s="224"/>
      <c r="B4" s="225"/>
      <c r="C4" s="221"/>
      <c r="D4" s="222"/>
      <c r="E4" s="221"/>
      <c r="F4" s="222"/>
      <c r="G4" s="221"/>
      <c r="H4" s="222"/>
      <c r="I4" s="221"/>
      <c r="J4" s="222"/>
      <c r="K4" s="221"/>
      <c r="L4" s="223"/>
      <c r="M4" s="224"/>
      <c r="N4" s="226"/>
      <c r="P4" s="251"/>
      <c r="Q4" s="251"/>
      <c r="R4" s="251"/>
      <c r="S4" s="251"/>
      <c r="T4" s="251"/>
      <c r="U4" s="251"/>
      <c r="V4" s="251"/>
      <c r="W4" s="251"/>
      <c r="X4" s="251"/>
      <c r="Y4" s="251"/>
      <c r="Z4" s="251"/>
      <c r="AA4" s="251"/>
      <c r="AB4" s="251"/>
      <c r="AC4" s="251"/>
      <c r="AD4" s="251"/>
      <c r="AE4" s="251"/>
    </row>
    <row r="5" spans="1:31" s="1" customFormat="1" ht="30" customHeight="1" x14ac:dyDescent="0.2">
      <c r="A5" s="224"/>
      <c r="B5" s="225"/>
      <c r="C5" s="221"/>
      <c r="D5" s="222"/>
      <c r="E5" s="221"/>
      <c r="F5" s="222"/>
      <c r="G5" s="221"/>
      <c r="H5" s="222"/>
      <c r="I5" s="221"/>
      <c r="J5" s="222"/>
      <c r="K5" s="221"/>
      <c r="L5" s="223"/>
      <c r="M5" s="224"/>
      <c r="N5" s="226"/>
      <c r="P5" s="113">
        <v>45093</v>
      </c>
      <c r="Q5" s="148" t="s">
        <v>93</v>
      </c>
      <c r="R5" s="117" t="s">
        <v>228</v>
      </c>
      <c r="S5" s="156" t="s">
        <v>229</v>
      </c>
      <c r="T5" s="114" t="s">
        <v>151</v>
      </c>
      <c r="U5" s="114" t="s">
        <v>62</v>
      </c>
      <c r="V5" s="114">
        <v>20</v>
      </c>
      <c r="W5" s="148" t="s">
        <v>63</v>
      </c>
      <c r="X5" s="114" t="s">
        <v>230</v>
      </c>
      <c r="Y5" s="114" t="s">
        <v>230</v>
      </c>
      <c r="Z5" s="115" t="s">
        <v>230</v>
      </c>
      <c r="AA5" s="115" t="s">
        <v>230</v>
      </c>
      <c r="AB5" s="115" t="s">
        <v>230</v>
      </c>
      <c r="AC5" s="115" t="s">
        <v>230</v>
      </c>
      <c r="AD5" s="114" t="s">
        <v>230</v>
      </c>
      <c r="AE5" s="134">
        <v>0.53</v>
      </c>
    </row>
    <row r="6" spans="1:31" s="1" customFormat="1" ht="30" customHeight="1" x14ac:dyDescent="0.2">
      <c r="A6" s="14">
        <f>M3+1</f>
        <v>45081</v>
      </c>
      <c r="B6" s="15"/>
      <c r="C6" s="12">
        <f>A6+1</f>
        <v>45082</v>
      </c>
      <c r="D6" s="13"/>
      <c r="E6" s="12">
        <f>C6+1</f>
        <v>45083</v>
      </c>
      <c r="F6" s="13"/>
      <c r="G6" s="12">
        <f>E6+1</f>
        <v>45084</v>
      </c>
      <c r="H6" s="13"/>
      <c r="I6" s="12">
        <f>G6+1</f>
        <v>45085</v>
      </c>
      <c r="J6" s="13"/>
      <c r="K6" s="78">
        <f>I6+1</f>
        <v>45086</v>
      </c>
      <c r="L6" s="79"/>
      <c r="M6" s="14">
        <f>K6+1</f>
        <v>45087</v>
      </c>
      <c r="N6" s="74"/>
      <c r="P6" s="106">
        <v>45085</v>
      </c>
      <c r="Q6" s="107" t="s">
        <v>92</v>
      </c>
      <c r="R6" s="108" t="s">
        <v>249</v>
      </c>
      <c r="S6" s="108" t="s">
        <v>250</v>
      </c>
      <c r="T6" s="107" t="s">
        <v>251</v>
      </c>
      <c r="U6" s="107" t="s">
        <v>44</v>
      </c>
      <c r="V6" s="107">
        <v>30</v>
      </c>
      <c r="W6" s="107" t="s">
        <v>252</v>
      </c>
      <c r="X6" s="107" t="s">
        <v>244</v>
      </c>
      <c r="Y6" s="107" t="s">
        <v>74</v>
      </c>
      <c r="Z6" s="132" t="s">
        <v>74</v>
      </c>
      <c r="AA6" s="132" t="s">
        <v>74</v>
      </c>
      <c r="AB6" s="132" t="s">
        <v>74</v>
      </c>
      <c r="AC6" s="132" t="s">
        <v>74</v>
      </c>
      <c r="AD6" s="107" t="s">
        <v>74</v>
      </c>
      <c r="AE6" s="169">
        <v>1</v>
      </c>
    </row>
    <row r="7" spans="1:31" s="1" customFormat="1" ht="30" customHeight="1" x14ac:dyDescent="0.2">
      <c r="A7" s="224"/>
      <c r="B7" s="225"/>
      <c r="C7" s="221"/>
      <c r="D7" s="222"/>
      <c r="E7" s="157"/>
      <c r="F7" s="158"/>
      <c r="G7" s="159"/>
      <c r="H7" s="158"/>
      <c r="I7" s="374" t="s">
        <v>248</v>
      </c>
      <c r="J7" s="339"/>
      <c r="K7" s="221"/>
      <c r="L7" s="223"/>
      <c r="M7" s="224"/>
      <c r="N7" s="226"/>
      <c r="P7" s="106">
        <v>45097</v>
      </c>
      <c r="Q7" s="107" t="s">
        <v>89</v>
      </c>
      <c r="R7" s="108" t="s">
        <v>256</v>
      </c>
      <c r="S7" s="107" t="s">
        <v>255</v>
      </c>
      <c r="T7" s="107" t="s">
        <v>254</v>
      </c>
      <c r="U7" s="107" t="s">
        <v>62</v>
      </c>
      <c r="V7" s="107">
        <v>16</v>
      </c>
      <c r="W7" s="107" t="s">
        <v>63</v>
      </c>
      <c r="X7" s="107" t="s">
        <v>74</v>
      </c>
      <c r="Y7" s="107" t="s">
        <v>74</v>
      </c>
      <c r="Z7" s="132" t="s">
        <v>74</v>
      </c>
      <c r="AA7" s="132" t="s">
        <v>74</v>
      </c>
      <c r="AB7" s="132" t="s">
        <v>74</v>
      </c>
      <c r="AC7" s="132" t="s">
        <v>74</v>
      </c>
      <c r="AD7" s="107" t="s">
        <v>74</v>
      </c>
      <c r="AE7" s="169">
        <v>1</v>
      </c>
    </row>
    <row r="8" spans="1:31" s="1" customFormat="1" ht="30" customHeight="1" x14ac:dyDescent="0.2">
      <c r="A8" s="224"/>
      <c r="B8" s="225"/>
      <c r="C8" s="221"/>
      <c r="D8" s="222"/>
      <c r="E8" s="221"/>
      <c r="F8" s="222"/>
      <c r="G8" s="221"/>
      <c r="H8" s="222"/>
      <c r="I8" s="221"/>
      <c r="J8" s="222"/>
      <c r="K8" s="221"/>
      <c r="L8" s="223"/>
      <c r="M8" s="224"/>
      <c r="N8" s="226"/>
      <c r="P8" s="113">
        <v>45098</v>
      </c>
      <c r="Q8" s="114" t="s">
        <v>24</v>
      </c>
      <c r="R8" s="114" t="s">
        <v>258</v>
      </c>
      <c r="S8" s="114" t="s">
        <v>259</v>
      </c>
      <c r="T8" s="114" t="s">
        <v>235</v>
      </c>
      <c r="U8" s="114" t="s">
        <v>44</v>
      </c>
      <c r="V8" s="114" t="s">
        <v>127</v>
      </c>
      <c r="W8" s="114" t="s">
        <v>138</v>
      </c>
      <c r="X8" s="114" t="s">
        <v>149</v>
      </c>
      <c r="Y8" s="114" t="s">
        <v>149</v>
      </c>
      <c r="Z8" s="115" t="s">
        <v>149</v>
      </c>
      <c r="AA8" s="115" t="s">
        <v>149</v>
      </c>
      <c r="AB8" s="115" t="s">
        <v>149</v>
      </c>
      <c r="AC8" s="115" t="s">
        <v>149</v>
      </c>
      <c r="AD8" s="114" t="s">
        <v>149</v>
      </c>
      <c r="AE8" s="134">
        <v>0.53</v>
      </c>
    </row>
    <row r="9" spans="1:31" s="1" customFormat="1" ht="30" customHeight="1" x14ac:dyDescent="0.2">
      <c r="A9" s="14">
        <f>M6+1</f>
        <v>45088</v>
      </c>
      <c r="B9" s="15"/>
      <c r="C9" s="71">
        <f>A9+1</f>
        <v>45089</v>
      </c>
      <c r="D9" s="72"/>
      <c r="E9" s="12">
        <f>C9+1</f>
        <v>45090</v>
      </c>
      <c r="F9" s="13"/>
      <c r="G9" s="12">
        <f>E9+1</f>
        <v>45091</v>
      </c>
      <c r="H9" s="13"/>
      <c r="I9" s="12">
        <f>G9+1</f>
        <v>45092</v>
      </c>
      <c r="J9" s="13"/>
      <c r="K9" s="78">
        <f>I9+1</f>
        <v>45093</v>
      </c>
      <c r="L9" s="79"/>
      <c r="M9" s="14">
        <f>K9+1</f>
        <v>45094</v>
      </c>
      <c r="N9" s="74"/>
      <c r="P9" s="55"/>
      <c r="Q9" s="55"/>
      <c r="R9" s="55"/>
      <c r="S9" s="55"/>
      <c r="T9" s="55"/>
      <c r="U9" s="55"/>
      <c r="V9" s="55"/>
      <c r="W9" s="55"/>
      <c r="X9" s="55"/>
      <c r="Y9" s="55"/>
      <c r="Z9" s="56"/>
      <c r="AA9" s="56"/>
      <c r="AB9" s="56"/>
      <c r="AC9" s="56"/>
      <c r="AD9" s="55"/>
      <c r="AE9" s="55"/>
    </row>
    <row r="10" spans="1:31" s="1" customFormat="1" ht="30" customHeight="1" x14ac:dyDescent="0.2">
      <c r="A10" s="224"/>
      <c r="B10" s="225"/>
      <c r="C10" s="264" t="s">
        <v>118</v>
      </c>
      <c r="D10" s="265"/>
      <c r="E10" s="368"/>
      <c r="F10" s="369"/>
      <c r="G10" s="221"/>
      <c r="H10" s="222"/>
      <c r="I10" s="221"/>
      <c r="J10" s="222"/>
      <c r="K10" s="355" t="s">
        <v>246</v>
      </c>
      <c r="L10" s="373"/>
      <c r="M10" s="224"/>
      <c r="N10" s="226"/>
      <c r="P10" s="55"/>
      <c r="Q10" s="55"/>
      <c r="R10" s="55"/>
      <c r="S10" s="55"/>
      <c r="T10" s="55"/>
      <c r="U10" s="55"/>
      <c r="V10" s="55"/>
      <c r="W10" s="55"/>
      <c r="X10" s="55"/>
      <c r="Y10" s="55"/>
      <c r="Z10" s="56"/>
      <c r="AA10" s="56"/>
      <c r="AB10" s="56"/>
      <c r="AC10" s="56"/>
      <c r="AD10" s="55"/>
      <c r="AE10" s="55"/>
    </row>
    <row r="11" spans="1:31" s="1" customFormat="1" ht="30" customHeight="1" x14ac:dyDescent="0.2">
      <c r="A11" s="224"/>
      <c r="B11" s="225"/>
      <c r="C11" s="264"/>
      <c r="D11" s="265"/>
      <c r="E11" s="368"/>
      <c r="F11" s="369"/>
      <c r="G11" s="221"/>
      <c r="H11" s="222"/>
      <c r="I11" s="221"/>
      <c r="J11" s="222"/>
      <c r="K11" s="221"/>
      <c r="L11" s="223"/>
      <c r="M11" s="224"/>
      <c r="N11" s="226"/>
      <c r="P11" s="55"/>
      <c r="Q11" s="55"/>
      <c r="R11" s="55"/>
      <c r="S11" s="55"/>
      <c r="T11" s="55"/>
      <c r="U11" s="55"/>
      <c r="V11" s="55"/>
      <c r="W11" s="55"/>
      <c r="X11" s="55"/>
      <c r="Y11" s="55"/>
      <c r="Z11" s="56"/>
      <c r="AA11" s="56"/>
      <c r="AB11" s="56"/>
      <c r="AC11" s="56"/>
      <c r="AD11" s="55"/>
      <c r="AE11" s="55"/>
    </row>
    <row r="12" spans="1:31" s="1" customFormat="1" ht="30" customHeight="1" x14ac:dyDescent="0.2">
      <c r="A12" s="14">
        <f>M9+1</f>
        <v>45095</v>
      </c>
      <c r="B12" s="15"/>
      <c r="C12" s="12">
        <f>A12+1</f>
        <v>45096</v>
      </c>
      <c r="D12" s="13"/>
      <c r="E12" s="167">
        <f>C12+1</f>
        <v>45097</v>
      </c>
      <c r="F12" s="168"/>
      <c r="G12" s="12">
        <f>E12+1</f>
        <v>45098</v>
      </c>
      <c r="H12" s="13"/>
      <c r="I12" s="12">
        <f>G12+1</f>
        <v>45099</v>
      </c>
      <c r="J12" s="13"/>
      <c r="K12" s="78">
        <f>I12+1</f>
        <v>45100</v>
      </c>
      <c r="L12" s="79"/>
      <c r="M12" s="14">
        <f>K12+1</f>
        <v>45101</v>
      </c>
      <c r="N12" s="74"/>
      <c r="P12" s="55"/>
      <c r="Q12" s="55"/>
      <c r="R12" s="55"/>
      <c r="S12" s="55"/>
      <c r="T12" s="55"/>
      <c r="U12" s="55"/>
      <c r="V12" s="55"/>
      <c r="W12" s="55"/>
      <c r="X12" s="55"/>
      <c r="Y12" s="55"/>
      <c r="Z12" s="56"/>
      <c r="AA12" s="56"/>
      <c r="AB12" s="56"/>
      <c r="AC12" s="56"/>
      <c r="AD12" s="55"/>
      <c r="AE12" s="55"/>
    </row>
    <row r="13" spans="1:31" s="1" customFormat="1" ht="30" customHeight="1" x14ac:dyDescent="0.2">
      <c r="A13" s="224"/>
      <c r="B13" s="225"/>
      <c r="C13" s="221"/>
      <c r="D13" s="222"/>
      <c r="E13" s="371" t="s">
        <v>253</v>
      </c>
      <c r="F13" s="372"/>
      <c r="G13" s="370" t="s">
        <v>257</v>
      </c>
      <c r="H13" s="367"/>
      <c r="I13" s="221"/>
      <c r="J13" s="222"/>
      <c r="K13" s="221"/>
      <c r="L13" s="223"/>
      <c r="M13" s="224"/>
      <c r="N13" s="226"/>
      <c r="P13" s="91" t="s">
        <v>260</v>
      </c>
      <c r="R13" s="52"/>
      <c r="S13" s="52"/>
      <c r="U13" s="52"/>
      <c r="V13" s="52"/>
      <c r="W13" s="52"/>
      <c r="X13" s="52"/>
      <c r="Y13" s="52"/>
      <c r="Z13" s="52"/>
      <c r="AA13" s="52"/>
      <c r="AB13" s="52"/>
      <c r="AC13" s="52"/>
      <c r="AD13" s="52"/>
    </row>
    <row r="14" spans="1:31" s="1" customFormat="1" ht="30" customHeight="1" x14ac:dyDescent="0.2">
      <c r="A14" s="224"/>
      <c r="B14" s="225"/>
      <c r="C14" s="163"/>
      <c r="D14" s="164"/>
      <c r="E14" s="264" t="s">
        <v>115</v>
      </c>
      <c r="F14" s="265"/>
      <c r="G14" s="164"/>
      <c r="H14" s="166"/>
      <c r="I14" s="164"/>
      <c r="J14" s="166"/>
      <c r="K14" s="164"/>
      <c r="L14" s="165"/>
      <c r="M14" s="224"/>
      <c r="N14" s="226"/>
      <c r="P14" s="75" t="s">
        <v>35</v>
      </c>
      <c r="Q14" s="90" t="s">
        <v>27</v>
      </c>
      <c r="R14" s="57" t="s">
        <v>23</v>
      </c>
      <c r="S14" s="92"/>
      <c r="T14" s="57"/>
    </row>
    <row r="15" spans="1:31" s="1" customFormat="1" ht="30" customHeight="1" x14ac:dyDescent="0.2">
      <c r="A15" s="14">
        <f>M12+1</f>
        <v>45102</v>
      </c>
      <c r="B15" s="15"/>
      <c r="C15" s="12">
        <f>A15+1</f>
        <v>45103</v>
      </c>
      <c r="D15" s="13"/>
      <c r="E15" s="12">
        <f>C15+1</f>
        <v>45104</v>
      </c>
      <c r="F15" s="13"/>
      <c r="G15" s="12">
        <f>E15+1</f>
        <v>45105</v>
      </c>
      <c r="H15" s="13"/>
      <c r="I15" s="12">
        <f>G15+1</f>
        <v>45106</v>
      </c>
      <c r="J15" s="13"/>
      <c r="K15" s="78">
        <f>I15+1</f>
        <v>45107</v>
      </c>
      <c r="L15" s="79"/>
      <c r="M15" s="14">
        <f>K15+1</f>
        <v>45108</v>
      </c>
      <c r="N15" s="74"/>
    </row>
    <row r="16" spans="1:31" s="1" customFormat="1" ht="30" customHeight="1" x14ac:dyDescent="0.2">
      <c r="A16" s="224"/>
      <c r="B16" s="225"/>
      <c r="C16" s="221"/>
      <c r="D16" s="222"/>
      <c r="E16" s="221"/>
      <c r="F16" s="222"/>
      <c r="G16" s="221"/>
      <c r="H16" s="222"/>
      <c r="I16" s="253" t="s">
        <v>247</v>
      </c>
      <c r="J16" s="254"/>
      <c r="K16" s="221"/>
      <c r="L16" s="223"/>
      <c r="M16" s="224"/>
      <c r="N16" s="226"/>
    </row>
    <row r="17" spans="1:14" s="1" customFormat="1" ht="30" customHeight="1" x14ac:dyDescent="0.2">
      <c r="A17" s="224"/>
      <c r="B17" s="225"/>
      <c r="C17" s="221"/>
      <c r="D17" s="222"/>
      <c r="E17" s="221"/>
      <c r="F17" s="222"/>
      <c r="G17" s="221"/>
      <c r="H17" s="222"/>
      <c r="I17" s="221"/>
      <c r="J17" s="222"/>
      <c r="K17" s="221"/>
      <c r="L17" s="223"/>
      <c r="M17" s="224"/>
      <c r="N17" s="226"/>
    </row>
    <row r="18" spans="1:14" ht="30" customHeight="1" x14ac:dyDescent="0.2">
      <c r="A18" s="14">
        <f>M15+1</f>
        <v>45109</v>
      </c>
      <c r="B18" s="15"/>
      <c r="C18" s="12">
        <f>A18+1</f>
        <v>45110</v>
      </c>
      <c r="D18" s="13"/>
      <c r="E18" s="321" t="s">
        <v>0</v>
      </c>
      <c r="F18" s="322"/>
      <c r="G18" s="322"/>
      <c r="H18" s="322"/>
      <c r="I18" s="322"/>
      <c r="J18" s="322"/>
      <c r="K18" s="322"/>
      <c r="L18" s="322"/>
      <c r="M18" s="322"/>
      <c r="N18" s="359"/>
    </row>
    <row r="19" spans="1:14" ht="30" customHeight="1" x14ac:dyDescent="0.2">
      <c r="A19" s="224"/>
      <c r="B19" s="225"/>
      <c r="C19" s="221"/>
      <c r="D19" s="222"/>
      <c r="E19" s="324"/>
      <c r="F19" s="325"/>
      <c r="G19" s="325"/>
      <c r="H19" s="325"/>
      <c r="I19" s="325"/>
      <c r="J19" s="325"/>
      <c r="K19" s="325"/>
      <c r="L19" s="325"/>
      <c r="M19" s="325"/>
      <c r="N19" s="360"/>
    </row>
    <row r="20" spans="1:14" s="1" customFormat="1" ht="30" customHeight="1" x14ac:dyDescent="0.2">
      <c r="A20" s="231"/>
      <c r="B20" s="232"/>
      <c r="C20" s="234"/>
      <c r="D20" s="236"/>
      <c r="E20" s="327"/>
      <c r="F20" s="328"/>
      <c r="G20" s="328"/>
      <c r="H20" s="328"/>
      <c r="I20" s="328"/>
      <c r="J20" s="328"/>
      <c r="K20" s="328"/>
      <c r="L20" s="328"/>
      <c r="M20" s="328"/>
      <c r="N20" s="361"/>
    </row>
  </sheetData>
  <autoFilter ref="P3:AE4" xr:uid="{00000000-0001-0000-0A00-000000000000}"/>
  <mergeCells count="93">
    <mergeCell ref="E18:N20"/>
    <mergeCell ref="M2:N2"/>
    <mergeCell ref="A1:H1"/>
    <mergeCell ref="K1:L1"/>
    <mergeCell ref="A2:B2"/>
    <mergeCell ref="C2:D2"/>
    <mergeCell ref="E2:F2"/>
    <mergeCell ref="G2:H2"/>
    <mergeCell ref="I2:J2"/>
    <mergeCell ref="K2:L2"/>
    <mergeCell ref="M4:N4"/>
    <mergeCell ref="A5:B5"/>
    <mergeCell ref="C5:D5"/>
    <mergeCell ref="E5:F5"/>
    <mergeCell ref="G5:H5"/>
    <mergeCell ref="I5:J5"/>
    <mergeCell ref="K5:L5"/>
    <mergeCell ref="M5:N5"/>
    <mergeCell ref="A4:B4"/>
    <mergeCell ref="C4:D4"/>
    <mergeCell ref="E4:F4"/>
    <mergeCell ref="G4:H4"/>
    <mergeCell ref="I4:J4"/>
    <mergeCell ref="K4:L4"/>
    <mergeCell ref="K8:L8"/>
    <mergeCell ref="M8:N8"/>
    <mergeCell ref="A7:B7"/>
    <mergeCell ref="C7:D7"/>
    <mergeCell ref="K7:L7"/>
    <mergeCell ref="M7:N7"/>
    <mergeCell ref="A8:B8"/>
    <mergeCell ref="C8:D8"/>
    <mergeCell ref="E8:F8"/>
    <mergeCell ref="G8:H8"/>
    <mergeCell ref="I8:J8"/>
    <mergeCell ref="I7:J7"/>
    <mergeCell ref="A10:B10"/>
    <mergeCell ref="G10:H10"/>
    <mergeCell ref="I10:J10"/>
    <mergeCell ref="K10:L10"/>
    <mergeCell ref="M10:N10"/>
    <mergeCell ref="M13:N13"/>
    <mergeCell ref="A11:B11"/>
    <mergeCell ref="G11:H11"/>
    <mergeCell ref="I11:J11"/>
    <mergeCell ref="K11:L11"/>
    <mergeCell ref="M11:N11"/>
    <mergeCell ref="A13:B13"/>
    <mergeCell ref="C13:D13"/>
    <mergeCell ref="G13:H13"/>
    <mergeCell ref="I13:J13"/>
    <mergeCell ref="K13:L13"/>
    <mergeCell ref="E13:F13"/>
    <mergeCell ref="A14:B14"/>
    <mergeCell ref="M14:N14"/>
    <mergeCell ref="A16:B16"/>
    <mergeCell ref="C16:D16"/>
    <mergeCell ref="E16:F16"/>
    <mergeCell ref="G16:H16"/>
    <mergeCell ref="I16:J16"/>
    <mergeCell ref="E14:F14"/>
    <mergeCell ref="AB3:AB4"/>
    <mergeCell ref="C10:D11"/>
    <mergeCell ref="E10:F11"/>
    <mergeCell ref="A20:B20"/>
    <mergeCell ref="C20:D20"/>
    <mergeCell ref="A19:B19"/>
    <mergeCell ref="C19:D19"/>
    <mergeCell ref="A17:B17"/>
    <mergeCell ref="C17:D17"/>
    <mergeCell ref="E17:F17"/>
    <mergeCell ref="G17:H17"/>
    <mergeCell ref="I17:J17"/>
    <mergeCell ref="K17:L17"/>
    <mergeCell ref="M17:N17"/>
    <mergeCell ref="K16:L16"/>
    <mergeCell ref="M16:N16"/>
    <mergeCell ref="AC3:AC4"/>
    <mergeCell ref="AD3:AD4"/>
    <mergeCell ref="AE3:AE4"/>
    <mergeCell ref="P2:AE2"/>
    <mergeCell ref="P3:P4"/>
    <mergeCell ref="Q3:Q4"/>
    <mergeCell ref="R3:R4"/>
    <mergeCell ref="S3:S4"/>
    <mergeCell ref="T3:T4"/>
    <mergeCell ref="U3:U4"/>
    <mergeCell ref="V3:V4"/>
    <mergeCell ref="W3:W4"/>
    <mergeCell ref="X3:X4"/>
    <mergeCell ref="Y3:Y4"/>
    <mergeCell ref="Z3:Z4"/>
    <mergeCell ref="AA3:AA4"/>
  </mergeCells>
  <conditionalFormatting sqref="A3 C3 E3 G3 K3 M3 A6 C6 E6 G6 K6 M6 A9 C9 E9 G9 K9 M9 A12 C12 E12 G12 K12 M12 A15 C15 E15 G15 K15 M15 A18 C18">
    <cfRule type="expression" dxfId="55" priority="3">
      <formula>MONTH(A3)&lt;&gt;MONTH($A$1)</formula>
    </cfRule>
    <cfRule type="expression" dxfId="54" priority="4">
      <formula>OR(WEEKDAY(A3,1)=1,WEEKDAY(A3,1)=7)</formula>
    </cfRule>
  </conditionalFormatting>
  <conditionalFormatting sqref="I3 I6 I9 I12 I15">
    <cfRule type="expression" dxfId="53" priority="1">
      <formula>MONTH(I3)&lt;&gt;MONTH($A$1)</formula>
    </cfRule>
    <cfRule type="expression" dxfId="52" priority="2">
      <formula>OR(WEEKDAY(I3,1)=1,WEEKDAY(I3,1)=7)</formula>
    </cfRule>
  </conditionalFormatting>
  <printOptions horizontalCentered="1"/>
  <pageMargins left="0.5" right="0.5" top="0.25" bottom="0.25" header="0.25" footer="0.25"/>
  <pageSetup scale="4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0A88A-E0CA-41B9-AA62-F7A6B6578D89}">
  <sheetPr>
    <pageSetUpPr fitToPage="1"/>
  </sheetPr>
  <dimension ref="A1:AQ22"/>
  <sheetViews>
    <sheetView workbookViewId="0">
      <selection sqref="A1:I1"/>
    </sheetView>
  </sheetViews>
  <sheetFormatPr defaultRowHeight="12.75" x14ac:dyDescent="0.2"/>
  <cols>
    <col min="1" max="1" width="5.7109375" customWidth="1"/>
    <col min="2" max="2" width="15.7109375" customWidth="1"/>
    <col min="3" max="3" width="5.7109375" customWidth="1"/>
    <col min="4" max="4" width="15.7109375" customWidth="1"/>
    <col min="5" max="5" width="5.7109375" customWidth="1"/>
    <col min="6" max="6" width="15.7109375" customWidth="1"/>
    <col min="7" max="7" width="5.7109375" customWidth="1"/>
    <col min="8" max="8" width="15.7109375" customWidth="1"/>
    <col min="9" max="9" width="5.7109375" customWidth="1"/>
    <col min="10" max="10" width="15.7109375" customWidth="1"/>
    <col min="11" max="11" width="5.7109375" customWidth="1"/>
    <col min="12" max="12" width="15.7109375" customWidth="1"/>
    <col min="13" max="13" width="5.7109375" customWidth="1"/>
    <col min="14" max="14" width="15.7109375" customWidth="1"/>
    <col min="16" max="17" width="15.7109375" customWidth="1"/>
    <col min="18" max="18" width="30.7109375" customWidth="1"/>
    <col min="19" max="31" width="15.7109375" customWidth="1"/>
  </cols>
  <sheetData>
    <row r="1" spans="1:43" s="174" customFormat="1" ht="75" customHeight="1" x14ac:dyDescent="0.2">
      <c r="A1" s="377">
        <f>DATE('1'!AD18,'1'!AD20+11,1)</f>
        <v>45108</v>
      </c>
      <c r="B1" s="377"/>
      <c r="C1" s="377"/>
      <c r="D1" s="377"/>
      <c r="E1" s="377"/>
      <c r="F1" s="377"/>
      <c r="G1" s="377"/>
      <c r="H1" s="377"/>
      <c r="I1" s="377"/>
      <c r="J1" s="200"/>
      <c r="K1" s="378"/>
      <c r="L1" s="378"/>
      <c r="M1" s="172"/>
      <c r="N1" s="173"/>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row>
    <row r="2" spans="1:43" ht="30" customHeight="1" thickBot="1" x14ac:dyDescent="0.25">
      <c r="A2" s="244">
        <f>A3</f>
        <v>45102</v>
      </c>
      <c r="B2" s="245"/>
      <c r="C2" s="379">
        <f>C3</f>
        <v>45103</v>
      </c>
      <c r="D2" s="379"/>
      <c r="E2" s="245">
        <f>E3</f>
        <v>45104</v>
      </c>
      <c r="F2" s="245"/>
      <c r="G2" s="245">
        <f>G3</f>
        <v>45105</v>
      </c>
      <c r="H2" s="245"/>
      <c r="I2" s="245">
        <f>I3</f>
        <v>45106</v>
      </c>
      <c r="J2" s="245"/>
      <c r="K2" s="245">
        <f>K3</f>
        <v>45107</v>
      </c>
      <c r="L2" s="245"/>
      <c r="M2" s="245">
        <f>M3</f>
        <v>45108</v>
      </c>
      <c r="N2" s="247"/>
      <c r="O2" s="202"/>
      <c r="P2" s="314" t="s">
        <v>22</v>
      </c>
      <c r="Q2" s="314"/>
      <c r="R2" s="314"/>
      <c r="S2" s="314"/>
      <c r="T2" s="314"/>
      <c r="U2" s="314"/>
      <c r="V2" s="314"/>
      <c r="W2" s="314"/>
      <c r="X2" s="314"/>
      <c r="Y2" s="314"/>
      <c r="Z2" s="314"/>
      <c r="AA2" s="314"/>
      <c r="AB2" s="314"/>
      <c r="AC2" s="314"/>
      <c r="AD2" s="314"/>
      <c r="AE2" s="314"/>
    </row>
    <row r="3" spans="1:43" ht="30" customHeight="1" x14ac:dyDescent="0.2">
      <c r="A3" s="14">
        <f>$A$1-(WEEKDAY($A$1,1)-(start_day-1))-IF((WEEKDAY($A$1,1)-(start_day-1))&lt;=0,7,0)+1</f>
        <v>45102</v>
      </c>
      <c r="B3" s="15"/>
      <c r="C3" s="196">
        <f>A3+1</f>
        <v>45103</v>
      </c>
      <c r="D3" s="197"/>
      <c r="E3" s="187">
        <f>C3+1</f>
        <v>45104</v>
      </c>
      <c r="F3" s="186"/>
      <c r="G3" s="183">
        <f>E3+1</f>
        <v>45105</v>
      </c>
      <c r="H3" s="186"/>
      <c r="I3" s="183">
        <f>G3+1</f>
        <v>45106</v>
      </c>
      <c r="J3" s="186"/>
      <c r="K3" s="167">
        <f>I3+1</f>
        <v>45107</v>
      </c>
      <c r="L3" s="182"/>
      <c r="M3" s="14">
        <f>K3+1</f>
        <v>45108</v>
      </c>
      <c r="N3" s="177"/>
      <c r="O3" s="202"/>
      <c r="P3" s="250" t="s">
        <v>65</v>
      </c>
      <c r="Q3" s="250" t="s">
        <v>88</v>
      </c>
      <c r="R3" s="250" t="s">
        <v>66</v>
      </c>
      <c r="S3" s="250" t="s">
        <v>107</v>
      </c>
      <c r="T3" s="250" t="s">
        <v>77</v>
      </c>
      <c r="U3" s="250" t="s">
        <v>78</v>
      </c>
      <c r="V3" s="250" t="s">
        <v>79</v>
      </c>
      <c r="W3" s="250" t="s">
        <v>80</v>
      </c>
      <c r="X3" s="250" t="s">
        <v>81</v>
      </c>
      <c r="Y3" s="250" t="s">
        <v>82</v>
      </c>
      <c r="Z3" s="250" t="s">
        <v>83</v>
      </c>
      <c r="AA3" s="250" t="s">
        <v>84</v>
      </c>
      <c r="AB3" s="250" t="s">
        <v>85</v>
      </c>
      <c r="AC3" s="250" t="s">
        <v>86</v>
      </c>
      <c r="AD3" s="250" t="s">
        <v>87</v>
      </c>
      <c r="AE3" s="250" t="s">
        <v>67</v>
      </c>
    </row>
    <row r="4" spans="1:43" ht="30" customHeight="1" x14ac:dyDescent="0.2">
      <c r="A4" s="224"/>
      <c r="B4" s="225"/>
      <c r="C4" s="190"/>
      <c r="D4" s="188"/>
      <c r="E4" s="375"/>
      <c r="F4" s="376"/>
      <c r="G4" s="380"/>
      <c r="H4" s="381"/>
      <c r="I4" s="178"/>
      <c r="J4" s="179"/>
      <c r="K4" s="180"/>
      <c r="L4" s="181"/>
      <c r="M4" s="175"/>
      <c r="N4" s="176"/>
      <c r="O4" s="202"/>
      <c r="P4" s="251"/>
      <c r="Q4" s="251"/>
      <c r="R4" s="251"/>
      <c r="S4" s="251"/>
      <c r="T4" s="251"/>
      <c r="U4" s="251"/>
      <c r="V4" s="251"/>
      <c r="W4" s="251"/>
      <c r="X4" s="251"/>
      <c r="Y4" s="251"/>
      <c r="Z4" s="251"/>
      <c r="AA4" s="251"/>
      <c r="AB4" s="251"/>
      <c r="AC4" s="251"/>
      <c r="AD4" s="251"/>
      <c r="AE4" s="251"/>
    </row>
    <row r="5" spans="1:43" ht="30" customHeight="1" x14ac:dyDescent="0.2">
      <c r="A5" s="224"/>
      <c r="B5" s="225"/>
      <c r="C5" s="191"/>
      <c r="D5" s="189"/>
      <c r="E5" s="375"/>
      <c r="F5" s="376"/>
      <c r="G5" s="380"/>
      <c r="H5" s="381"/>
      <c r="I5" s="178"/>
      <c r="J5" s="179"/>
      <c r="K5" s="180"/>
      <c r="L5" s="181"/>
      <c r="M5" s="175"/>
      <c r="N5" s="176"/>
      <c r="O5" s="202"/>
      <c r="P5" s="140"/>
      <c r="Q5" s="198"/>
      <c r="R5" s="143"/>
      <c r="S5" s="199"/>
      <c r="T5" s="141"/>
      <c r="U5" s="141"/>
      <c r="V5" s="141"/>
      <c r="W5" s="198"/>
      <c r="X5" s="141"/>
      <c r="Y5" s="141"/>
      <c r="Z5" s="144"/>
      <c r="AA5" s="144"/>
      <c r="AB5" s="144"/>
      <c r="AC5" s="144"/>
      <c r="AD5" s="141"/>
      <c r="AE5" s="145"/>
    </row>
    <row r="6" spans="1:43" ht="30" customHeight="1" x14ac:dyDescent="0.2">
      <c r="A6" s="14">
        <f>M3+1</f>
        <v>45109</v>
      </c>
      <c r="B6" s="15"/>
      <c r="C6" s="193">
        <f>A6+1</f>
        <v>45110</v>
      </c>
      <c r="D6" s="192"/>
      <c r="E6" s="167">
        <f>C6+1</f>
        <v>45111</v>
      </c>
      <c r="F6" s="186"/>
      <c r="G6" s="167">
        <f>E6+1</f>
        <v>45112</v>
      </c>
      <c r="H6" s="186"/>
      <c r="I6" s="167">
        <f>G6+1</f>
        <v>45113</v>
      </c>
      <c r="J6" s="168"/>
      <c r="K6" s="167">
        <f>I6+1</f>
        <v>45114</v>
      </c>
      <c r="L6" s="184"/>
      <c r="M6" s="14">
        <f>K6+1</f>
        <v>45115</v>
      </c>
      <c r="N6" s="74"/>
      <c r="O6" s="202"/>
      <c r="P6" s="106"/>
      <c r="Q6" s="107"/>
      <c r="R6" s="108"/>
      <c r="S6" s="108"/>
      <c r="T6" s="107"/>
      <c r="U6" s="107"/>
      <c r="V6" s="107"/>
      <c r="W6" s="107"/>
      <c r="X6" s="107"/>
      <c r="Y6" s="107"/>
      <c r="Z6" s="132"/>
      <c r="AA6" s="132"/>
      <c r="AB6" s="132"/>
      <c r="AC6" s="132"/>
      <c r="AD6" s="107"/>
      <c r="AE6" s="169"/>
    </row>
    <row r="7" spans="1:43" ht="30" customHeight="1" x14ac:dyDescent="0.2">
      <c r="A7" s="224"/>
      <c r="B7" s="225"/>
      <c r="C7" s="221"/>
      <c r="D7" s="222"/>
      <c r="E7" s="380"/>
      <c r="F7" s="381"/>
      <c r="G7" s="380"/>
      <c r="H7" s="381"/>
      <c r="I7" s="380"/>
      <c r="J7" s="381"/>
      <c r="K7" s="380"/>
      <c r="L7" s="382"/>
      <c r="M7" s="224"/>
      <c r="N7" s="226"/>
      <c r="O7" s="202"/>
      <c r="P7" s="106"/>
      <c r="Q7" s="107"/>
      <c r="R7" s="108"/>
      <c r="S7" s="107"/>
      <c r="T7" s="107"/>
      <c r="U7" s="107"/>
      <c r="V7" s="107"/>
      <c r="W7" s="107"/>
      <c r="X7" s="107"/>
      <c r="Y7" s="107"/>
      <c r="Z7" s="132"/>
      <c r="AA7" s="132"/>
      <c r="AB7" s="132"/>
      <c r="AC7" s="132"/>
      <c r="AD7" s="107"/>
      <c r="AE7" s="169"/>
    </row>
    <row r="8" spans="1:43" ht="30" customHeight="1" x14ac:dyDescent="0.2">
      <c r="A8" s="224"/>
      <c r="B8" s="225"/>
      <c r="C8" s="221"/>
      <c r="D8" s="222"/>
      <c r="E8" s="380"/>
      <c r="F8" s="381"/>
      <c r="G8" s="380"/>
      <c r="H8" s="381"/>
      <c r="I8" s="380"/>
      <c r="J8" s="381"/>
      <c r="K8" s="380"/>
      <c r="L8" s="382"/>
      <c r="M8" s="224"/>
      <c r="N8" s="226"/>
      <c r="O8" s="202"/>
      <c r="P8" s="140"/>
      <c r="Q8" s="141"/>
      <c r="R8" s="141"/>
      <c r="S8" s="141"/>
      <c r="T8" s="141"/>
      <c r="U8" s="141"/>
      <c r="V8" s="141"/>
      <c r="W8" s="141"/>
      <c r="X8" s="141"/>
      <c r="Y8" s="141"/>
      <c r="Z8" s="144"/>
      <c r="AA8" s="144"/>
      <c r="AB8" s="144"/>
      <c r="AC8" s="144"/>
      <c r="AD8" s="141"/>
      <c r="AE8" s="145"/>
    </row>
    <row r="9" spans="1:43" ht="30" customHeight="1" x14ac:dyDescent="0.2">
      <c r="A9" s="14">
        <f>M6+1</f>
        <v>45116</v>
      </c>
      <c r="B9" s="15"/>
      <c r="C9" s="167">
        <f>A9+1</f>
        <v>45117</v>
      </c>
      <c r="D9" s="168"/>
      <c r="E9" s="167">
        <f>C9+1</f>
        <v>45118</v>
      </c>
      <c r="F9" s="168"/>
      <c r="G9" s="167">
        <f>E9+1</f>
        <v>45119</v>
      </c>
      <c r="H9" s="168"/>
      <c r="I9" s="167">
        <f>G9+1</f>
        <v>45120</v>
      </c>
      <c r="J9" s="182"/>
      <c r="K9" s="183">
        <f>I9+1</f>
        <v>45121</v>
      </c>
      <c r="L9" s="184"/>
      <c r="M9" s="14">
        <f>K9+1</f>
        <v>45122</v>
      </c>
      <c r="N9" s="74"/>
      <c r="O9" s="202"/>
      <c r="P9" s="55"/>
      <c r="Q9" s="55"/>
      <c r="R9" s="55"/>
      <c r="S9" s="55"/>
      <c r="T9" s="55"/>
      <c r="U9" s="55"/>
      <c r="V9" s="55"/>
      <c r="W9" s="55"/>
      <c r="X9" s="55"/>
      <c r="Y9" s="55"/>
      <c r="Z9" s="56"/>
      <c r="AA9" s="56"/>
      <c r="AB9" s="56"/>
      <c r="AC9" s="56"/>
      <c r="AD9" s="55"/>
      <c r="AE9" s="55"/>
    </row>
    <row r="10" spans="1:43" ht="30" customHeight="1" x14ac:dyDescent="0.2">
      <c r="A10" s="224"/>
      <c r="B10" s="225"/>
      <c r="C10" s="380"/>
      <c r="D10" s="381"/>
      <c r="E10" s="178"/>
      <c r="F10" s="179"/>
      <c r="G10" s="178"/>
      <c r="H10" s="179"/>
      <c r="I10" s="180"/>
      <c r="J10" s="181"/>
      <c r="K10" s="178"/>
      <c r="L10" s="185"/>
      <c r="M10" s="224"/>
      <c r="N10" s="226"/>
      <c r="O10" s="202"/>
      <c r="P10" s="55"/>
      <c r="Q10" s="55"/>
      <c r="R10" s="55"/>
      <c r="S10" s="55"/>
      <c r="T10" s="55"/>
      <c r="U10" s="55"/>
      <c r="V10" s="55"/>
      <c r="W10" s="55"/>
      <c r="X10" s="55"/>
      <c r="Y10" s="55"/>
      <c r="Z10" s="56"/>
      <c r="AA10" s="56"/>
      <c r="AB10" s="56"/>
      <c r="AC10" s="56"/>
      <c r="AD10" s="55"/>
      <c r="AE10" s="55"/>
    </row>
    <row r="11" spans="1:43" ht="30" customHeight="1" x14ac:dyDescent="0.2">
      <c r="A11" s="224"/>
      <c r="B11" s="225"/>
      <c r="C11" s="380"/>
      <c r="D11" s="381"/>
      <c r="E11" s="178"/>
      <c r="F11" s="179"/>
      <c r="G11" s="178"/>
      <c r="H11" s="179"/>
      <c r="I11" s="180"/>
      <c r="J11" s="181"/>
      <c r="K11" s="178"/>
      <c r="L11" s="185"/>
      <c r="M11" s="224"/>
      <c r="N11" s="226"/>
      <c r="O11" s="202"/>
      <c r="P11" s="55"/>
      <c r="Q11" s="55"/>
      <c r="R11" s="55"/>
      <c r="S11" s="55"/>
      <c r="T11" s="55"/>
      <c r="U11" s="55"/>
      <c r="V11" s="55"/>
      <c r="W11" s="55"/>
      <c r="X11" s="55"/>
      <c r="Y11" s="55"/>
      <c r="Z11" s="56"/>
      <c r="AA11" s="56"/>
      <c r="AB11" s="56"/>
      <c r="AC11" s="56"/>
      <c r="AD11" s="55"/>
      <c r="AE11" s="55"/>
    </row>
    <row r="12" spans="1:43" ht="30" customHeight="1" x14ac:dyDescent="0.2">
      <c r="A12" s="14">
        <f>M9+1</f>
        <v>45123</v>
      </c>
      <c r="B12" s="15"/>
      <c r="C12" s="167">
        <f>A12+1</f>
        <v>45124</v>
      </c>
      <c r="D12" s="168"/>
      <c r="E12" s="167">
        <f>C12+1</f>
        <v>45125</v>
      </c>
      <c r="F12" s="168"/>
      <c r="G12" s="167">
        <f>E12+1</f>
        <v>45126</v>
      </c>
      <c r="H12" s="168"/>
      <c r="I12" s="167">
        <f>G12+1</f>
        <v>45127</v>
      </c>
      <c r="J12" s="182"/>
      <c r="K12" s="183">
        <f>I12+1</f>
        <v>45128</v>
      </c>
      <c r="L12" s="182"/>
      <c r="M12" s="14">
        <f>K12+1</f>
        <v>45129</v>
      </c>
      <c r="N12" s="74"/>
      <c r="O12" s="202"/>
      <c r="P12" s="55"/>
      <c r="Q12" s="55"/>
      <c r="R12" s="55"/>
      <c r="S12" s="55"/>
      <c r="T12" s="55"/>
      <c r="U12" s="55"/>
      <c r="V12" s="55"/>
      <c r="W12" s="55"/>
      <c r="X12" s="55"/>
      <c r="Y12" s="55"/>
      <c r="Z12" s="56"/>
      <c r="AA12" s="56"/>
      <c r="AB12" s="56"/>
      <c r="AC12" s="56"/>
      <c r="AD12" s="55"/>
      <c r="AE12" s="55"/>
    </row>
    <row r="13" spans="1:43" ht="30" customHeight="1" x14ac:dyDescent="0.2">
      <c r="A13" s="224"/>
      <c r="B13" s="225"/>
      <c r="C13" s="380"/>
      <c r="D13" s="381"/>
      <c r="E13" s="380"/>
      <c r="F13" s="381"/>
      <c r="G13" s="380"/>
      <c r="H13" s="381"/>
      <c r="I13" s="180"/>
      <c r="J13" s="181"/>
      <c r="K13" s="180"/>
      <c r="L13" s="181"/>
      <c r="M13" s="224"/>
      <c r="N13" s="226"/>
      <c r="O13" s="202"/>
      <c r="P13" s="91" t="s">
        <v>260</v>
      </c>
      <c r="Q13" s="1"/>
      <c r="R13" s="52"/>
      <c r="S13" s="52"/>
      <c r="T13" s="1"/>
      <c r="U13" s="52"/>
      <c r="V13" s="52"/>
      <c r="W13" s="52"/>
      <c r="X13" s="52"/>
      <c r="Y13" s="52"/>
      <c r="Z13" s="52"/>
      <c r="AA13" s="52"/>
      <c r="AB13" s="52"/>
      <c r="AC13" s="52"/>
      <c r="AD13" s="52"/>
      <c r="AE13" s="1"/>
    </row>
    <row r="14" spans="1:43" ht="30" customHeight="1" x14ac:dyDescent="0.2">
      <c r="A14" s="224"/>
      <c r="B14" s="225"/>
      <c r="C14" s="380"/>
      <c r="D14" s="381"/>
      <c r="E14" s="380"/>
      <c r="F14" s="381"/>
      <c r="G14" s="380"/>
      <c r="H14" s="381"/>
      <c r="I14" s="180"/>
      <c r="J14" s="181"/>
      <c r="K14" s="180"/>
      <c r="L14" s="181"/>
      <c r="M14" s="224"/>
      <c r="N14" s="226"/>
      <c r="O14" s="202"/>
      <c r="P14" s="203" t="s">
        <v>35</v>
      </c>
      <c r="Q14" s="90" t="s">
        <v>27</v>
      </c>
      <c r="R14" s="97" t="s">
        <v>23</v>
      </c>
      <c r="S14" s="96"/>
      <c r="T14" s="97"/>
      <c r="U14" s="204"/>
      <c r="V14" s="204"/>
      <c r="W14" s="204"/>
      <c r="X14" s="204"/>
      <c r="Y14" s="204"/>
      <c r="Z14" s="204"/>
      <c r="AA14" s="204"/>
      <c r="AB14" s="204"/>
      <c r="AC14" s="204"/>
      <c r="AD14" s="204"/>
      <c r="AE14" s="204"/>
    </row>
    <row r="15" spans="1:43" ht="30" customHeight="1" x14ac:dyDescent="0.2">
      <c r="A15" s="14">
        <f>M12+1</f>
        <v>45130</v>
      </c>
      <c r="B15" s="15"/>
      <c r="C15" s="167">
        <f>A15+1</f>
        <v>45131</v>
      </c>
      <c r="D15" s="168"/>
      <c r="E15" s="167">
        <f>C15+1</f>
        <v>45132</v>
      </c>
      <c r="F15" s="182"/>
      <c r="G15" s="167">
        <f>E15+1</f>
        <v>45133</v>
      </c>
      <c r="H15" s="182"/>
      <c r="I15" s="167">
        <f>G15+1</f>
        <v>45134</v>
      </c>
      <c r="J15" s="182"/>
      <c r="K15" s="167">
        <f>I15+1</f>
        <v>45135</v>
      </c>
      <c r="L15" s="182"/>
      <c r="M15" s="14">
        <f>K15+1</f>
        <v>45136</v>
      </c>
      <c r="N15" s="74"/>
      <c r="O15" s="202"/>
      <c r="P15" s="202"/>
      <c r="Q15" s="202"/>
      <c r="R15" s="202"/>
      <c r="S15" s="202"/>
      <c r="T15" s="202"/>
      <c r="U15" s="202"/>
      <c r="V15" s="202"/>
      <c r="W15" s="202"/>
      <c r="X15" s="202"/>
      <c r="Y15" s="202"/>
      <c r="Z15" s="202"/>
      <c r="AA15" s="202"/>
      <c r="AB15" s="202"/>
      <c r="AC15" s="202"/>
      <c r="AD15" s="202"/>
      <c r="AE15" s="202"/>
    </row>
    <row r="16" spans="1:43" ht="30" customHeight="1" x14ac:dyDescent="0.2">
      <c r="A16" s="224"/>
      <c r="B16" s="225"/>
      <c r="C16" s="380"/>
      <c r="D16" s="381"/>
      <c r="E16" s="180"/>
      <c r="F16" s="181"/>
      <c r="G16" s="180"/>
      <c r="H16" s="181"/>
      <c r="I16" s="180"/>
      <c r="J16" s="181"/>
      <c r="K16" s="180"/>
      <c r="L16" s="181"/>
      <c r="M16" s="224"/>
      <c r="N16" s="226"/>
      <c r="O16" s="202"/>
      <c r="P16" s="202"/>
      <c r="Q16" s="202"/>
      <c r="R16" s="202"/>
      <c r="S16" s="202"/>
      <c r="T16" s="202"/>
      <c r="U16" s="202"/>
      <c r="V16" s="202"/>
      <c r="W16" s="202"/>
      <c r="X16" s="202"/>
      <c r="Y16" s="202"/>
      <c r="Z16" s="202"/>
      <c r="AA16" s="202"/>
      <c r="AB16" s="202"/>
      <c r="AC16" s="202"/>
      <c r="AD16" s="202"/>
      <c r="AE16" s="202"/>
    </row>
    <row r="17" spans="1:31" ht="30" customHeight="1" x14ac:dyDescent="0.2">
      <c r="A17" s="224"/>
      <c r="B17" s="225"/>
      <c r="C17" s="380"/>
      <c r="D17" s="381"/>
      <c r="E17" s="180"/>
      <c r="F17" s="181"/>
      <c r="G17" s="180"/>
      <c r="H17" s="181"/>
      <c r="I17" s="180"/>
      <c r="J17" s="181"/>
      <c r="K17" s="180"/>
      <c r="L17" s="181"/>
      <c r="M17" s="224"/>
      <c r="N17" s="226"/>
      <c r="O17" s="202"/>
      <c r="P17" s="202"/>
      <c r="Q17" s="202"/>
      <c r="R17" s="202"/>
      <c r="S17" s="202"/>
      <c r="T17" s="202"/>
      <c r="U17" s="202"/>
      <c r="V17" s="202"/>
      <c r="W17" s="202"/>
      <c r="X17" s="202"/>
      <c r="Y17" s="202"/>
      <c r="Z17" s="202"/>
      <c r="AA17" s="202"/>
      <c r="AB17" s="202"/>
      <c r="AC17" s="202"/>
      <c r="AD17" s="202"/>
      <c r="AE17" s="202"/>
    </row>
    <row r="18" spans="1:31" ht="30" customHeight="1" x14ac:dyDescent="0.2">
      <c r="A18" s="14">
        <f>M15+1</f>
        <v>45137</v>
      </c>
      <c r="B18" s="15"/>
      <c r="C18" s="167">
        <f>A18+1</f>
        <v>45138</v>
      </c>
      <c r="D18" s="182"/>
      <c r="E18" s="383"/>
      <c r="F18" s="384"/>
      <c r="G18" s="384"/>
      <c r="H18" s="384"/>
      <c r="I18" s="384"/>
      <c r="J18" s="384"/>
      <c r="K18" s="384"/>
      <c r="L18" s="384"/>
      <c r="M18" s="384"/>
      <c r="N18" s="385"/>
      <c r="O18" s="202"/>
      <c r="P18" s="202"/>
      <c r="Q18" s="202"/>
      <c r="R18" s="202"/>
      <c r="S18" s="202"/>
      <c r="T18" s="202"/>
      <c r="U18" s="202"/>
      <c r="V18" s="202"/>
      <c r="W18" s="202"/>
      <c r="X18" s="202"/>
      <c r="Y18" s="202"/>
      <c r="Z18" s="202"/>
      <c r="AA18" s="202"/>
      <c r="AB18" s="202"/>
      <c r="AC18" s="202"/>
      <c r="AD18" s="202"/>
      <c r="AE18" s="202"/>
    </row>
    <row r="19" spans="1:31" ht="30" customHeight="1" x14ac:dyDescent="0.2">
      <c r="A19" s="224"/>
      <c r="B19" s="225"/>
      <c r="C19" s="180"/>
      <c r="D19" s="181"/>
      <c r="E19" s="386"/>
      <c r="F19" s="387"/>
      <c r="G19" s="387"/>
      <c r="H19" s="387"/>
      <c r="I19" s="387"/>
      <c r="J19" s="387"/>
      <c r="K19" s="387"/>
      <c r="L19" s="387"/>
      <c r="M19" s="387"/>
      <c r="N19" s="388"/>
      <c r="O19" s="202"/>
      <c r="P19" s="202"/>
      <c r="Q19" s="202"/>
      <c r="R19" s="202"/>
      <c r="S19" s="202"/>
      <c r="T19" s="202"/>
      <c r="U19" s="202"/>
      <c r="V19" s="202"/>
      <c r="W19" s="202"/>
      <c r="X19" s="202"/>
      <c r="Y19" s="202"/>
      <c r="Z19" s="202"/>
      <c r="AA19" s="202"/>
      <c r="AB19" s="202"/>
      <c r="AC19" s="202"/>
      <c r="AD19" s="202"/>
      <c r="AE19" s="202"/>
    </row>
    <row r="20" spans="1:31" ht="30" customHeight="1" x14ac:dyDescent="0.2">
      <c r="A20" s="288"/>
      <c r="B20" s="289"/>
      <c r="C20" s="194"/>
      <c r="D20" s="195"/>
      <c r="E20" s="389"/>
      <c r="F20" s="390"/>
      <c r="G20" s="390"/>
      <c r="H20" s="390"/>
      <c r="I20" s="390"/>
      <c r="J20" s="390"/>
      <c r="K20" s="390"/>
      <c r="L20" s="390"/>
      <c r="M20" s="390"/>
      <c r="N20" s="391"/>
      <c r="O20" s="202"/>
      <c r="P20" s="202"/>
      <c r="Q20" s="202"/>
      <c r="R20" s="202"/>
      <c r="S20" s="202"/>
      <c r="T20" s="202"/>
      <c r="U20" s="202"/>
      <c r="V20" s="202"/>
      <c r="W20" s="202"/>
      <c r="X20" s="202"/>
      <c r="Y20" s="202"/>
      <c r="Z20" s="202"/>
      <c r="AA20" s="202"/>
      <c r="AB20" s="202"/>
      <c r="AC20" s="202"/>
      <c r="AD20" s="202"/>
      <c r="AE20" s="202"/>
    </row>
    <row r="21" spans="1:31" x14ac:dyDescent="0.2">
      <c r="O21" s="202"/>
    </row>
    <row r="22" spans="1:31" x14ac:dyDescent="0.2">
      <c r="O22" s="202"/>
    </row>
  </sheetData>
  <autoFilter ref="P3:AE4" xr:uid="{8820A88A-E0CA-41B9-AA62-F7A6B6578D89}"/>
  <mergeCells count="67">
    <mergeCell ref="E18:N20"/>
    <mergeCell ref="A19:B19"/>
    <mergeCell ref="A20:B20"/>
    <mergeCell ref="M16:N16"/>
    <mergeCell ref="A17:B17"/>
    <mergeCell ref="C17:D17"/>
    <mergeCell ref="M17:N17"/>
    <mergeCell ref="A16:B16"/>
    <mergeCell ref="C16:D16"/>
    <mergeCell ref="G14:H14"/>
    <mergeCell ref="M14:N14"/>
    <mergeCell ref="A13:B13"/>
    <mergeCell ref="C13:D13"/>
    <mergeCell ref="E13:F13"/>
    <mergeCell ref="G13:H13"/>
    <mergeCell ref="M13:N13"/>
    <mergeCell ref="A14:B14"/>
    <mergeCell ref="C14:D14"/>
    <mergeCell ref="E14:F14"/>
    <mergeCell ref="M10:N10"/>
    <mergeCell ref="A11:B11"/>
    <mergeCell ref="C11:D11"/>
    <mergeCell ref="M11:N11"/>
    <mergeCell ref="A10:B10"/>
    <mergeCell ref="C10:D10"/>
    <mergeCell ref="A8:B8"/>
    <mergeCell ref="G8:H8"/>
    <mergeCell ref="I8:J8"/>
    <mergeCell ref="K8:L8"/>
    <mergeCell ref="A7:B7"/>
    <mergeCell ref="G7:H7"/>
    <mergeCell ref="I7:J7"/>
    <mergeCell ref="C7:D8"/>
    <mergeCell ref="E7:F8"/>
    <mergeCell ref="AC3:AC4"/>
    <mergeCell ref="I2:J2"/>
    <mergeCell ref="M2:N2"/>
    <mergeCell ref="M8:N8"/>
    <mergeCell ref="K7:L7"/>
    <mergeCell ref="M7:N7"/>
    <mergeCell ref="E4:F5"/>
    <mergeCell ref="A1:I1"/>
    <mergeCell ref="K1:L1"/>
    <mergeCell ref="A5:B5"/>
    <mergeCell ref="K2:L2"/>
    <mergeCell ref="A2:B2"/>
    <mergeCell ref="C2:D2"/>
    <mergeCell ref="E2:F2"/>
    <mergeCell ref="G2:H2"/>
    <mergeCell ref="A4:B4"/>
    <mergeCell ref="G4:H5"/>
    <mergeCell ref="AD3:AD4"/>
    <mergeCell ref="P2:AE2"/>
    <mergeCell ref="P3:P4"/>
    <mergeCell ref="Q3:Q4"/>
    <mergeCell ref="R3:R4"/>
    <mergeCell ref="S3:S4"/>
    <mergeCell ref="T3:T4"/>
    <mergeCell ref="U3:U4"/>
    <mergeCell ref="V3:V4"/>
    <mergeCell ref="W3:W4"/>
    <mergeCell ref="X3:X4"/>
    <mergeCell ref="Y3:Y4"/>
    <mergeCell ref="Z3:Z4"/>
    <mergeCell ref="AA3:AA4"/>
    <mergeCell ref="AB3:AB4"/>
    <mergeCell ref="AE3:AE4"/>
  </mergeCells>
  <conditionalFormatting sqref="A3 C3 E3 G3 K3 M3 A6 C6 E6 G6 K6 M6 A9 C9 E9 G9 K9 M9 A12 C12 E12 G12 K12 M12 A15 C15 E15 G15 K15 M15 A18 C18">
    <cfRule type="expression" dxfId="51" priority="3">
      <formula>MONTH(A3)&lt;&gt;MONTH($A$1)</formula>
    </cfRule>
    <cfRule type="expression" dxfId="50" priority="4">
      <formula>OR(WEEKDAY(A3,1)=1,WEEKDAY(A3,1)=7)</formula>
    </cfRule>
  </conditionalFormatting>
  <conditionalFormatting sqref="I3 I6 I9 I12 I15">
    <cfRule type="expression" dxfId="49" priority="1">
      <formula>MONTH(I3)&lt;&gt;MONTH($A$1)</formula>
    </cfRule>
    <cfRule type="expression" dxfId="48" priority="2">
      <formula>OR(WEEKDAY(I3,1)=1,WEEKDAY(I3,1)=7)</formula>
    </cfRule>
  </conditionalFormatting>
  <pageMargins left="0.7" right="0.7" top="0.75" bottom="0.75" header="0.3" footer="0.3"/>
  <pageSetup scale="4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F0143-3D7E-47B3-AB44-4B65176E363D}">
  <sheetPr>
    <pageSetUpPr fitToPage="1"/>
  </sheetPr>
  <dimension ref="A1:AE20"/>
  <sheetViews>
    <sheetView workbookViewId="0">
      <selection sqref="A1:I1"/>
    </sheetView>
  </sheetViews>
  <sheetFormatPr defaultRowHeight="12.75" x14ac:dyDescent="0.2"/>
  <cols>
    <col min="1" max="1" width="5.7109375" customWidth="1"/>
    <col min="2" max="2" width="15.7109375" customWidth="1"/>
    <col min="3" max="3" width="5.7109375" customWidth="1"/>
    <col min="4" max="4" width="15.7109375" customWidth="1"/>
    <col min="5" max="5" width="5.7109375" customWidth="1"/>
    <col min="6" max="6" width="15.7109375" customWidth="1"/>
    <col min="7" max="7" width="5.7109375" customWidth="1"/>
    <col min="8" max="8" width="15.7109375" customWidth="1"/>
    <col min="9" max="9" width="5.7109375" customWidth="1"/>
    <col min="10" max="10" width="15.7109375" customWidth="1"/>
    <col min="11" max="11" width="5.7109375" customWidth="1"/>
    <col min="12" max="12" width="15.7109375" customWidth="1"/>
    <col min="13" max="13" width="5.7109375" customWidth="1"/>
    <col min="14" max="14" width="15.7109375" customWidth="1"/>
    <col min="16" max="17" width="15.7109375" customWidth="1"/>
    <col min="18" max="18" width="30.7109375" customWidth="1"/>
    <col min="19" max="31" width="15.7109375" customWidth="1"/>
  </cols>
  <sheetData>
    <row r="1" spans="1:31" ht="75" customHeight="1" x14ac:dyDescent="0.2">
      <c r="A1" s="377">
        <f>DATE('1'!AD18,'1'!AD20+12,1)</f>
        <v>45139</v>
      </c>
      <c r="B1" s="377"/>
      <c r="C1" s="377"/>
      <c r="D1" s="377"/>
      <c r="E1" s="377"/>
      <c r="F1" s="377"/>
      <c r="G1" s="377"/>
      <c r="H1" s="377"/>
      <c r="I1" s="377"/>
      <c r="J1" s="200"/>
      <c r="K1" s="378"/>
      <c r="L1" s="378"/>
      <c r="M1" s="172"/>
      <c r="N1" s="173"/>
      <c r="O1" s="202"/>
      <c r="P1" s="202"/>
      <c r="Q1" s="202"/>
      <c r="R1" s="202"/>
      <c r="S1" s="202"/>
      <c r="T1" s="202"/>
      <c r="U1" s="202"/>
      <c r="V1" s="202"/>
      <c r="W1" s="202"/>
      <c r="X1" s="202"/>
      <c r="Y1" s="202"/>
      <c r="Z1" s="202"/>
      <c r="AA1" s="202"/>
      <c r="AB1" s="202"/>
      <c r="AC1" s="202"/>
      <c r="AD1" s="202"/>
      <c r="AE1" s="202"/>
    </row>
    <row r="2" spans="1:31" ht="30" customHeight="1" thickBot="1" x14ac:dyDescent="0.25">
      <c r="A2" s="244">
        <f>A3</f>
        <v>45137</v>
      </c>
      <c r="B2" s="245"/>
      <c r="C2" s="379">
        <f>C3</f>
        <v>45138</v>
      </c>
      <c r="D2" s="379"/>
      <c r="E2" s="245">
        <f>E3</f>
        <v>45139</v>
      </c>
      <c r="F2" s="245"/>
      <c r="G2" s="245">
        <f>G3</f>
        <v>45140</v>
      </c>
      <c r="H2" s="245"/>
      <c r="I2" s="245">
        <f>I3</f>
        <v>45141</v>
      </c>
      <c r="J2" s="245"/>
      <c r="K2" s="245">
        <f>K3</f>
        <v>45142</v>
      </c>
      <c r="L2" s="245"/>
      <c r="M2" s="245">
        <f>M3</f>
        <v>45143</v>
      </c>
      <c r="N2" s="247"/>
      <c r="O2" s="202"/>
      <c r="P2" s="314" t="s">
        <v>22</v>
      </c>
      <c r="Q2" s="314"/>
      <c r="R2" s="314"/>
      <c r="S2" s="314"/>
      <c r="T2" s="314"/>
      <c r="U2" s="314"/>
      <c r="V2" s="314"/>
      <c r="W2" s="314"/>
      <c r="X2" s="314"/>
      <c r="Y2" s="314"/>
      <c r="Z2" s="314"/>
      <c r="AA2" s="314"/>
      <c r="AB2" s="314"/>
      <c r="AC2" s="314"/>
      <c r="AD2" s="314"/>
      <c r="AE2" s="314"/>
    </row>
    <row r="3" spans="1:31" ht="30" customHeight="1" x14ac:dyDescent="0.2">
      <c r="A3" s="14">
        <f>$A$1-(WEEKDAY($A$1,1)-(start_day-1))-IF((WEEKDAY($A$1,1)-(start_day-1))&lt;=0,7,0)+1</f>
        <v>45137</v>
      </c>
      <c r="B3" s="15"/>
      <c r="C3" s="196">
        <f>A3+1</f>
        <v>45138</v>
      </c>
      <c r="D3" s="197"/>
      <c r="E3" s="187">
        <f>C3+1</f>
        <v>45139</v>
      </c>
      <c r="F3" s="186"/>
      <c r="G3" s="183">
        <f>E3+1</f>
        <v>45140</v>
      </c>
      <c r="H3" s="186"/>
      <c r="I3" s="183">
        <f>G3+1</f>
        <v>45141</v>
      </c>
      <c r="J3" s="186"/>
      <c r="K3" s="167">
        <f>I3+1</f>
        <v>45142</v>
      </c>
      <c r="L3" s="182"/>
      <c r="M3" s="14">
        <f>K3+1</f>
        <v>45143</v>
      </c>
      <c r="N3" s="177"/>
      <c r="O3" s="202"/>
      <c r="P3" s="250" t="s">
        <v>65</v>
      </c>
      <c r="Q3" s="250" t="s">
        <v>88</v>
      </c>
      <c r="R3" s="250" t="s">
        <v>66</v>
      </c>
      <c r="S3" s="250" t="s">
        <v>107</v>
      </c>
      <c r="T3" s="250" t="s">
        <v>77</v>
      </c>
      <c r="U3" s="250" t="s">
        <v>78</v>
      </c>
      <c r="V3" s="250" t="s">
        <v>79</v>
      </c>
      <c r="W3" s="250" t="s">
        <v>80</v>
      </c>
      <c r="X3" s="250" t="s">
        <v>81</v>
      </c>
      <c r="Y3" s="250" t="s">
        <v>82</v>
      </c>
      <c r="Z3" s="250" t="s">
        <v>83</v>
      </c>
      <c r="AA3" s="250" t="s">
        <v>84</v>
      </c>
      <c r="AB3" s="250" t="s">
        <v>85</v>
      </c>
      <c r="AC3" s="250" t="s">
        <v>86</v>
      </c>
      <c r="AD3" s="250" t="s">
        <v>87</v>
      </c>
      <c r="AE3" s="250" t="s">
        <v>67</v>
      </c>
    </row>
    <row r="4" spans="1:31" ht="30" customHeight="1" x14ac:dyDescent="0.2">
      <c r="A4" s="224"/>
      <c r="B4" s="225"/>
      <c r="C4" s="190"/>
      <c r="D4" s="188"/>
      <c r="E4" s="375"/>
      <c r="F4" s="376"/>
      <c r="G4" s="380"/>
      <c r="H4" s="381"/>
      <c r="I4" s="178"/>
      <c r="J4" s="179"/>
      <c r="K4" s="180"/>
      <c r="L4" s="181"/>
      <c r="M4" s="175"/>
      <c r="N4" s="176"/>
      <c r="O4" s="202"/>
      <c r="P4" s="251"/>
      <c r="Q4" s="251"/>
      <c r="R4" s="251"/>
      <c r="S4" s="251"/>
      <c r="T4" s="251"/>
      <c r="U4" s="251"/>
      <c r="V4" s="251"/>
      <c r="W4" s="251"/>
      <c r="X4" s="251"/>
      <c r="Y4" s="251"/>
      <c r="Z4" s="251"/>
      <c r="AA4" s="251"/>
      <c r="AB4" s="251"/>
      <c r="AC4" s="251"/>
      <c r="AD4" s="251"/>
      <c r="AE4" s="251"/>
    </row>
    <row r="5" spans="1:31" ht="30" customHeight="1" x14ac:dyDescent="0.2">
      <c r="A5" s="224"/>
      <c r="B5" s="225"/>
      <c r="C5" s="191"/>
      <c r="D5" s="189"/>
      <c r="E5" s="375"/>
      <c r="F5" s="376"/>
      <c r="G5" s="380"/>
      <c r="H5" s="381"/>
      <c r="I5" s="178"/>
      <c r="J5" s="179"/>
      <c r="K5" s="180"/>
      <c r="L5" s="181"/>
      <c r="M5" s="175"/>
      <c r="N5" s="176"/>
      <c r="O5" s="202"/>
      <c r="P5" s="140"/>
      <c r="Q5" s="198"/>
      <c r="R5" s="143"/>
      <c r="S5" s="199"/>
      <c r="T5" s="141"/>
      <c r="U5" s="141"/>
      <c r="V5" s="141"/>
      <c r="W5" s="198"/>
      <c r="X5" s="141"/>
      <c r="Y5" s="141"/>
      <c r="Z5" s="144"/>
      <c r="AA5" s="144"/>
      <c r="AB5" s="144"/>
      <c r="AC5" s="144"/>
      <c r="AD5" s="141"/>
      <c r="AE5" s="145"/>
    </row>
    <row r="6" spans="1:31" ht="30" customHeight="1" x14ac:dyDescent="0.2">
      <c r="A6" s="14">
        <f>M3+1</f>
        <v>45144</v>
      </c>
      <c r="B6" s="15"/>
      <c r="C6" s="193">
        <f>A6+1</f>
        <v>45145</v>
      </c>
      <c r="D6" s="192"/>
      <c r="E6" s="167">
        <f>C6+1</f>
        <v>45146</v>
      </c>
      <c r="F6" s="186"/>
      <c r="G6" s="167">
        <f>E6+1</f>
        <v>45147</v>
      </c>
      <c r="H6" s="186"/>
      <c r="I6" s="167">
        <f>G6+1</f>
        <v>45148</v>
      </c>
      <c r="J6" s="168"/>
      <c r="K6" s="167">
        <f>I6+1</f>
        <v>45149</v>
      </c>
      <c r="L6" s="184"/>
      <c r="M6" s="14">
        <f>K6+1</f>
        <v>45150</v>
      </c>
      <c r="N6" s="74"/>
      <c r="O6" s="202"/>
      <c r="P6" s="106"/>
      <c r="Q6" s="107"/>
      <c r="R6" s="108"/>
      <c r="S6" s="108"/>
      <c r="T6" s="107"/>
      <c r="U6" s="107"/>
      <c r="V6" s="107"/>
      <c r="W6" s="107"/>
      <c r="X6" s="107"/>
      <c r="Y6" s="107"/>
      <c r="Z6" s="132"/>
      <c r="AA6" s="132"/>
      <c r="AB6" s="132"/>
      <c r="AC6" s="132"/>
      <c r="AD6" s="107"/>
      <c r="AE6" s="169"/>
    </row>
    <row r="7" spans="1:31" ht="30" customHeight="1" x14ac:dyDescent="0.2">
      <c r="A7" s="224"/>
      <c r="B7" s="225"/>
      <c r="C7" s="221"/>
      <c r="D7" s="222"/>
      <c r="E7" s="380"/>
      <c r="F7" s="381"/>
      <c r="G7" s="380"/>
      <c r="H7" s="381"/>
      <c r="I7" s="380"/>
      <c r="J7" s="381"/>
      <c r="K7" s="380"/>
      <c r="L7" s="382"/>
      <c r="M7" s="224"/>
      <c r="N7" s="226"/>
      <c r="O7" s="202"/>
      <c r="P7" s="106"/>
      <c r="Q7" s="107"/>
      <c r="R7" s="108"/>
      <c r="S7" s="107"/>
      <c r="T7" s="107"/>
      <c r="U7" s="107"/>
      <c r="V7" s="107"/>
      <c r="W7" s="107"/>
      <c r="X7" s="107"/>
      <c r="Y7" s="107"/>
      <c r="Z7" s="132"/>
      <c r="AA7" s="132"/>
      <c r="AB7" s="132"/>
      <c r="AC7" s="132"/>
      <c r="AD7" s="107"/>
      <c r="AE7" s="169"/>
    </row>
    <row r="8" spans="1:31" ht="30" customHeight="1" x14ac:dyDescent="0.2">
      <c r="A8" s="224"/>
      <c r="B8" s="225"/>
      <c r="C8" s="221"/>
      <c r="D8" s="222"/>
      <c r="E8" s="380"/>
      <c r="F8" s="381"/>
      <c r="G8" s="380"/>
      <c r="H8" s="381"/>
      <c r="I8" s="380"/>
      <c r="J8" s="381"/>
      <c r="K8" s="380"/>
      <c r="L8" s="382"/>
      <c r="M8" s="224"/>
      <c r="N8" s="226"/>
      <c r="O8" s="202"/>
      <c r="P8" s="140"/>
      <c r="Q8" s="141"/>
      <c r="R8" s="141"/>
      <c r="S8" s="141"/>
      <c r="T8" s="141"/>
      <c r="U8" s="141"/>
      <c r="V8" s="141"/>
      <c r="W8" s="141"/>
      <c r="X8" s="141"/>
      <c r="Y8" s="141"/>
      <c r="Z8" s="144"/>
      <c r="AA8" s="144"/>
      <c r="AB8" s="144"/>
      <c r="AC8" s="144"/>
      <c r="AD8" s="141"/>
      <c r="AE8" s="145"/>
    </row>
    <row r="9" spans="1:31" ht="30" customHeight="1" x14ac:dyDescent="0.2">
      <c r="A9" s="14">
        <f>M6+1</f>
        <v>45151</v>
      </c>
      <c r="B9" s="15"/>
      <c r="C9" s="167">
        <f>A9+1</f>
        <v>45152</v>
      </c>
      <c r="D9" s="168"/>
      <c r="E9" s="167">
        <f>C9+1</f>
        <v>45153</v>
      </c>
      <c r="F9" s="168"/>
      <c r="G9" s="167">
        <f>E9+1</f>
        <v>45154</v>
      </c>
      <c r="H9" s="168"/>
      <c r="I9" s="167">
        <f>G9+1</f>
        <v>45155</v>
      </c>
      <c r="J9" s="182"/>
      <c r="K9" s="183">
        <f>I9+1</f>
        <v>45156</v>
      </c>
      <c r="L9" s="184"/>
      <c r="M9" s="14">
        <f>K9+1</f>
        <v>45157</v>
      </c>
      <c r="N9" s="74"/>
      <c r="O9" s="202"/>
      <c r="P9" s="55"/>
      <c r="Q9" s="55"/>
      <c r="R9" s="55"/>
      <c r="S9" s="55"/>
      <c r="T9" s="55"/>
      <c r="U9" s="55"/>
      <c r="V9" s="55"/>
      <c r="W9" s="55"/>
      <c r="X9" s="55"/>
      <c r="Y9" s="55"/>
      <c r="Z9" s="56"/>
      <c r="AA9" s="56"/>
      <c r="AB9" s="56"/>
      <c r="AC9" s="56"/>
      <c r="AD9" s="55"/>
      <c r="AE9" s="55"/>
    </row>
    <row r="10" spans="1:31" ht="30" customHeight="1" x14ac:dyDescent="0.2">
      <c r="A10" s="224"/>
      <c r="B10" s="225"/>
      <c r="C10" s="392"/>
      <c r="D10" s="393"/>
      <c r="E10" s="178"/>
      <c r="F10" s="179"/>
      <c r="G10" s="178"/>
      <c r="H10" s="179"/>
      <c r="I10" s="180"/>
      <c r="J10" s="181"/>
      <c r="K10" s="178"/>
      <c r="L10" s="185"/>
      <c r="M10" s="224"/>
      <c r="N10" s="226"/>
      <c r="O10" s="202"/>
      <c r="P10" s="55"/>
      <c r="Q10" s="55"/>
      <c r="R10" s="55"/>
      <c r="S10" s="55"/>
      <c r="T10" s="55"/>
      <c r="U10" s="55"/>
      <c r="V10" s="55"/>
      <c r="W10" s="55"/>
      <c r="X10" s="55"/>
      <c r="Y10" s="55"/>
      <c r="Z10" s="56"/>
      <c r="AA10" s="56"/>
      <c r="AB10" s="56"/>
      <c r="AC10" s="56"/>
      <c r="AD10" s="55"/>
      <c r="AE10" s="55"/>
    </row>
    <row r="11" spans="1:31" ht="30" customHeight="1" x14ac:dyDescent="0.2">
      <c r="A11" s="224"/>
      <c r="B11" s="225"/>
      <c r="C11" s="394" t="s">
        <v>267</v>
      </c>
      <c r="D11" s="395"/>
      <c r="E11" s="178"/>
      <c r="F11" s="179"/>
      <c r="G11" s="178"/>
      <c r="H11" s="179"/>
      <c r="I11" s="180"/>
      <c r="J11" s="181"/>
      <c r="K11" s="178"/>
      <c r="L11" s="185"/>
      <c r="M11" s="224"/>
      <c r="N11" s="226"/>
      <c r="O11" s="202"/>
      <c r="P11" s="55"/>
      <c r="Q11" s="55"/>
      <c r="R11" s="55"/>
      <c r="S11" s="55"/>
      <c r="T11" s="55"/>
      <c r="U11" s="55"/>
      <c r="V11" s="55"/>
      <c r="W11" s="55"/>
      <c r="X11" s="55"/>
      <c r="Y11" s="55"/>
      <c r="Z11" s="56"/>
      <c r="AA11" s="56"/>
      <c r="AB11" s="56"/>
      <c r="AC11" s="56"/>
      <c r="AD11" s="55"/>
      <c r="AE11" s="55"/>
    </row>
    <row r="12" spans="1:31" ht="30" customHeight="1" x14ac:dyDescent="0.2">
      <c r="A12" s="14">
        <f>M9+1</f>
        <v>45158</v>
      </c>
      <c r="B12" s="15"/>
      <c r="C12" s="167">
        <f>A12+1</f>
        <v>45159</v>
      </c>
      <c r="D12" s="168"/>
      <c r="E12" s="167">
        <f>C12+1</f>
        <v>45160</v>
      </c>
      <c r="F12" s="168"/>
      <c r="G12" s="167">
        <f>E12+1</f>
        <v>45161</v>
      </c>
      <c r="H12" s="168"/>
      <c r="I12" s="167">
        <f>G12+1</f>
        <v>45162</v>
      </c>
      <c r="J12" s="182"/>
      <c r="K12" s="183">
        <f>I12+1</f>
        <v>45163</v>
      </c>
      <c r="L12" s="182"/>
      <c r="M12" s="14">
        <f>K12+1</f>
        <v>45164</v>
      </c>
      <c r="N12" s="74"/>
      <c r="O12" s="202"/>
      <c r="P12" s="55"/>
      <c r="Q12" s="55"/>
      <c r="R12" s="55"/>
      <c r="S12" s="55"/>
      <c r="T12" s="55"/>
      <c r="U12" s="55"/>
      <c r="V12" s="55"/>
      <c r="W12" s="55"/>
      <c r="X12" s="55"/>
      <c r="Y12" s="55"/>
      <c r="Z12" s="56"/>
      <c r="AA12" s="56"/>
      <c r="AB12" s="56"/>
      <c r="AC12" s="56"/>
      <c r="AD12" s="55"/>
      <c r="AE12" s="55"/>
    </row>
    <row r="13" spans="1:31" ht="30" customHeight="1" x14ac:dyDescent="0.2">
      <c r="A13" s="224"/>
      <c r="B13" s="225"/>
      <c r="C13" s="380"/>
      <c r="D13" s="381"/>
      <c r="E13" s="380"/>
      <c r="F13" s="381"/>
      <c r="G13" s="380"/>
      <c r="H13" s="381"/>
      <c r="I13" s="180"/>
      <c r="J13" s="181"/>
      <c r="K13" s="180"/>
      <c r="L13" s="181"/>
      <c r="M13" s="224"/>
      <c r="N13" s="226"/>
      <c r="O13" s="202"/>
      <c r="P13" s="91" t="s">
        <v>260</v>
      </c>
      <c r="Q13" s="1"/>
      <c r="R13" s="52"/>
      <c r="S13" s="52"/>
      <c r="T13" s="1"/>
      <c r="U13" s="52"/>
      <c r="V13" s="52"/>
      <c r="W13" s="52"/>
      <c r="X13" s="52"/>
      <c r="Y13" s="52"/>
      <c r="Z13" s="52"/>
      <c r="AA13" s="52"/>
      <c r="AB13" s="52"/>
      <c r="AC13" s="52"/>
      <c r="AD13" s="52"/>
      <c r="AE13" s="1"/>
    </row>
    <row r="14" spans="1:31" ht="30" customHeight="1" x14ac:dyDescent="0.2">
      <c r="A14" s="224"/>
      <c r="B14" s="225"/>
      <c r="C14" s="394" t="s">
        <v>277</v>
      </c>
      <c r="D14" s="395"/>
      <c r="E14" s="380"/>
      <c r="F14" s="381"/>
      <c r="G14" s="380"/>
      <c r="H14" s="381"/>
      <c r="I14" s="180"/>
      <c r="J14" s="181"/>
      <c r="K14" s="180"/>
      <c r="L14" s="181"/>
      <c r="M14" s="224"/>
      <c r="N14" s="226"/>
      <c r="O14" s="202"/>
      <c r="P14" s="203" t="s">
        <v>35</v>
      </c>
      <c r="Q14" s="90" t="s">
        <v>27</v>
      </c>
      <c r="R14" s="97" t="s">
        <v>23</v>
      </c>
      <c r="S14" s="96"/>
      <c r="T14" s="97"/>
      <c r="U14" s="204"/>
      <c r="V14" s="204"/>
      <c r="W14" s="204"/>
      <c r="X14" s="204"/>
      <c r="Y14" s="204"/>
      <c r="Z14" s="204"/>
      <c r="AA14" s="204"/>
      <c r="AB14" s="204"/>
      <c r="AC14" s="204"/>
      <c r="AD14" s="204"/>
      <c r="AE14" s="204"/>
    </row>
    <row r="15" spans="1:31" ht="30" customHeight="1" x14ac:dyDescent="0.2">
      <c r="A15" s="14">
        <f>M12+1</f>
        <v>45165</v>
      </c>
      <c r="B15" s="15"/>
      <c r="C15" s="167">
        <f>A15+1</f>
        <v>45166</v>
      </c>
      <c r="D15" s="168"/>
      <c r="E15" s="167">
        <f>C15+1</f>
        <v>45167</v>
      </c>
      <c r="F15" s="182"/>
      <c r="G15" s="167">
        <f>E15+1</f>
        <v>45168</v>
      </c>
      <c r="H15" s="182"/>
      <c r="I15" s="167">
        <f>G15+1</f>
        <v>45169</v>
      </c>
      <c r="J15" s="182"/>
      <c r="K15" s="167">
        <f>I15+1</f>
        <v>45170</v>
      </c>
      <c r="L15" s="182"/>
      <c r="M15" s="14">
        <f>K15+1</f>
        <v>45171</v>
      </c>
      <c r="N15" s="74"/>
      <c r="O15" s="202"/>
      <c r="P15" s="202"/>
      <c r="Q15" s="202"/>
      <c r="R15" s="202"/>
      <c r="S15" s="202"/>
      <c r="T15" s="202"/>
      <c r="U15" s="202"/>
      <c r="V15" s="202"/>
      <c r="W15" s="202"/>
      <c r="X15" s="202"/>
      <c r="Y15" s="202"/>
      <c r="Z15" s="202"/>
      <c r="AA15" s="202"/>
      <c r="AB15" s="202"/>
      <c r="AC15" s="202"/>
      <c r="AD15" s="202"/>
      <c r="AE15" s="202"/>
    </row>
    <row r="16" spans="1:31" ht="30" customHeight="1" x14ac:dyDescent="0.2">
      <c r="A16" s="224"/>
      <c r="B16" s="225"/>
      <c r="C16" s="380"/>
      <c r="D16" s="381"/>
      <c r="E16" s="180"/>
      <c r="F16" s="181"/>
      <c r="G16" s="180"/>
      <c r="H16" s="181"/>
      <c r="I16" s="180"/>
      <c r="J16" s="181"/>
      <c r="K16" s="180"/>
      <c r="L16" s="181"/>
      <c r="M16" s="224"/>
      <c r="N16" s="226"/>
      <c r="O16" s="202"/>
      <c r="P16" s="202"/>
      <c r="Q16" s="202"/>
      <c r="R16" s="202"/>
      <c r="S16" s="202"/>
      <c r="T16" s="202"/>
      <c r="U16" s="202"/>
      <c r="V16" s="202"/>
      <c r="W16" s="202"/>
      <c r="X16" s="202"/>
      <c r="Y16" s="202"/>
      <c r="Z16" s="202"/>
      <c r="AA16" s="202"/>
      <c r="AB16" s="202"/>
      <c r="AC16" s="202"/>
      <c r="AD16" s="202"/>
      <c r="AE16" s="202"/>
    </row>
    <row r="17" spans="1:31" ht="30" customHeight="1" x14ac:dyDescent="0.2">
      <c r="A17" s="224"/>
      <c r="B17" s="225"/>
      <c r="C17" s="380"/>
      <c r="D17" s="381"/>
      <c r="E17" s="180"/>
      <c r="F17" s="181"/>
      <c r="G17" s="180"/>
      <c r="H17" s="181"/>
      <c r="I17" s="180"/>
      <c r="J17" s="181"/>
      <c r="K17" s="180"/>
      <c r="L17" s="181"/>
      <c r="M17" s="224"/>
      <c r="N17" s="226"/>
      <c r="O17" s="202"/>
      <c r="P17" s="202"/>
      <c r="Q17" s="202"/>
      <c r="R17" s="202"/>
      <c r="S17" s="202"/>
      <c r="T17" s="202"/>
      <c r="U17" s="202"/>
      <c r="V17" s="202"/>
      <c r="W17" s="202"/>
      <c r="X17" s="202"/>
      <c r="Y17" s="202"/>
      <c r="Z17" s="202"/>
      <c r="AA17" s="202"/>
      <c r="AB17" s="202"/>
      <c r="AC17" s="202"/>
      <c r="AD17" s="202"/>
      <c r="AE17" s="202"/>
    </row>
    <row r="18" spans="1:31" ht="30" customHeight="1" x14ac:dyDescent="0.2">
      <c r="A18" s="14">
        <f>M15+1</f>
        <v>45172</v>
      </c>
      <c r="B18" s="15"/>
      <c r="C18" s="167">
        <f>A18+1</f>
        <v>45173</v>
      </c>
      <c r="D18" s="182"/>
      <c r="E18" s="383"/>
      <c r="F18" s="384"/>
      <c r="G18" s="384"/>
      <c r="H18" s="384"/>
      <c r="I18" s="384"/>
      <c r="J18" s="384"/>
      <c r="K18" s="384"/>
      <c r="L18" s="384"/>
      <c r="M18" s="384"/>
      <c r="N18" s="385"/>
      <c r="O18" s="202"/>
      <c r="P18" s="202"/>
      <c r="Q18" s="202"/>
      <c r="R18" s="202"/>
      <c r="S18" s="202"/>
      <c r="T18" s="202"/>
      <c r="U18" s="202"/>
      <c r="V18" s="202"/>
      <c r="W18" s="202"/>
      <c r="X18" s="202"/>
      <c r="Y18" s="202"/>
      <c r="Z18" s="202"/>
      <c r="AA18" s="202"/>
      <c r="AB18" s="202"/>
      <c r="AC18" s="202"/>
      <c r="AD18" s="202"/>
      <c r="AE18" s="202"/>
    </row>
    <row r="19" spans="1:31" ht="30" customHeight="1" x14ac:dyDescent="0.2">
      <c r="A19" s="224"/>
      <c r="B19" s="225"/>
      <c r="C19" s="180"/>
      <c r="D19" s="181"/>
      <c r="E19" s="386"/>
      <c r="F19" s="387"/>
      <c r="G19" s="387"/>
      <c r="H19" s="387"/>
      <c r="I19" s="387"/>
      <c r="J19" s="387"/>
      <c r="K19" s="387"/>
      <c r="L19" s="387"/>
      <c r="M19" s="387"/>
      <c r="N19" s="388"/>
      <c r="O19" s="202"/>
      <c r="P19" s="202"/>
      <c r="Q19" s="202"/>
      <c r="R19" s="202"/>
      <c r="S19" s="202"/>
      <c r="T19" s="202"/>
      <c r="U19" s="202"/>
      <c r="V19" s="202"/>
      <c r="W19" s="202"/>
      <c r="X19" s="202"/>
      <c r="Y19" s="202"/>
      <c r="Z19" s="202"/>
      <c r="AA19" s="202"/>
      <c r="AB19" s="202"/>
      <c r="AC19" s="202"/>
      <c r="AD19" s="202"/>
      <c r="AE19" s="202"/>
    </row>
    <row r="20" spans="1:31" ht="30" customHeight="1" x14ac:dyDescent="0.2">
      <c r="A20" s="288"/>
      <c r="B20" s="289"/>
      <c r="C20" s="194"/>
      <c r="D20" s="195"/>
      <c r="E20" s="389"/>
      <c r="F20" s="390"/>
      <c r="G20" s="390"/>
      <c r="H20" s="390"/>
      <c r="I20" s="390"/>
      <c r="J20" s="390"/>
      <c r="K20" s="390"/>
      <c r="L20" s="390"/>
      <c r="M20" s="390"/>
      <c r="N20" s="391"/>
      <c r="O20" s="202"/>
      <c r="P20" s="202"/>
      <c r="Q20" s="202"/>
      <c r="R20" s="202"/>
      <c r="S20" s="202"/>
      <c r="T20" s="202"/>
      <c r="U20" s="202"/>
      <c r="V20" s="202"/>
      <c r="W20" s="202"/>
      <c r="X20" s="202"/>
      <c r="Y20" s="202"/>
      <c r="Z20" s="202"/>
      <c r="AA20" s="202"/>
      <c r="AB20" s="202"/>
      <c r="AC20" s="202"/>
      <c r="AD20" s="202"/>
      <c r="AE20" s="202"/>
    </row>
  </sheetData>
  <autoFilter ref="P3:AE4" xr:uid="{A17F0143-3D7E-47B3-AB44-4B65176E363D}"/>
  <mergeCells count="67">
    <mergeCell ref="AB3:AB4"/>
    <mergeCell ref="AC3:AC4"/>
    <mergeCell ref="AD3:AD4"/>
    <mergeCell ref="AE3:AE4"/>
    <mergeCell ref="V3:V4"/>
    <mergeCell ref="W3:W4"/>
    <mergeCell ref="X3:X4"/>
    <mergeCell ref="Y3:Y4"/>
    <mergeCell ref="Z3:Z4"/>
    <mergeCell ref="AA3:AA4"/>
    <mergeCell ref="E18:N20"/>
    <mergeCell ref="A19:B19"/>
    <mergeCell ref="A20:B20"/>
    <mergeCell ref="P2:AE2"/>
    <mergeCell ref="P3:P4"/>
    <mergeCell ref="Q3:Q4"/>
    <mergeCell ref="R3:R4"/>
    <mergeCell ref="S3:S4"/>
    <mergeCell ref="T3:T4"/>
    <mergeCell ref="U3:U4"/>
    <mergeCell ref="A16:B16"/>
    <mergeCell ref="C16:D16"/>
    <mergeCell ref="M16:N16"/>
    <mergeCell ref="A17:B17"/>
    <mergeCell ref="C17:D17"/>
    <mergeCell ref="M17:N17"/>
    <mergeCell ref="A13:B13"/>
    <mergeCell ref="C13:D13"/>
    <mergeCell ref="E13:F13"/>
    <mergeCell ref="G13:H13"/>
    <mergeCell ref="M13:N13"/>
    <mergeCell ref="A14:B14"/>
    <mergeCell ref="C14:D14"/>
    <mergeCell ref="E14:F14"/>
    <mergeCell ref="G14:H14"/>
    <mergeCell ref="M14:N14"/>
    <mergeCell ref="A10:B10"/>
    <mergeCell ref="C10:D10"/>
    <mergeCell ref="M10:N10"/>
    <mergeCell ref="A11:B11"/>
    <mergeCell ref="C11:D11"/>
    <mergeCell ref="M11:N11"/>
    <mergeCell ref="K7:L7"/>
    <mergeCell ref="M7:N7"/>
    <mergeCell ref="A8:B8"/>
    <mergeCell ref="G8:H8"/>
    <mergeCell ref="I8:J8"/>
    <mergeCell ref="K8:L8"/>
    <mergeCell ref="M8:N8"/>
    <mergeCell ref="A7:B7"/>
    <mergeCell ref="C7:D8"/>
    <mergeCell ref="E7:F8"/>
    <mergeCell ref="G7:H7"/>
    <mergeCell ref="I7:J7"/>
    <mergeCell ref="M2:N2"/>
    <mergeCell ref="A4:B4"/>
    <mergeCell ref="E4:F5"/>
    <mergeCell ref="G4:H5"/>
    <mergeCell ref="A5:B5"/>
    <mergeCell ref="A1:I1"/>
    <mergeCell ref="K1:L1"/>
    <mergeCell ref="A2:B2"/>
    <mergeCell ref="C2:D2"/>
    <mergeCell ref="E2:F2"/>
    <mergeCell ref="G2:H2"/>
    <mergeCell ref="I2:J2"/>
    <mergeCell ref="K2:L2"/>
  </mergeCells>
  <conditionalFormatting sqref="A3 C3 E3 G3 K3 M3 A6 C6 E6 G6 K6 M6 A9 C9 E9 G9 K9 M9 A12 C12 E12 G12 K12 M12 A15 C15 E15 G15 K15 M15 A18 C18">
    <cfRule type="expression" dxfId="47" priority="3">
      <formula>MONTH(A3)&lt;&gt;MONTH($A$1)</formula>
    </cfRule>
    <cfRule type="expression" dxfId="46" priority="4">
      <formula>OR(WEEKDAY(A3,1)=1,WEEKDAY(A3,1)=7)</formula>
    </cfRule>
  </conditionalFormatting>
  <conditionalFormatting sqref="I3 I6 I9 I12 I15">
    <cfRule type="expression" dxfId="45" priority="1">
      <formula>MONTH(I3)&lt;&gt;MONTH($A$1)</formula>
    </cfRule>
    <cfRule type="expression" dxfId="44" priority="2">
      <formula>OR(WEEKDAY(I3,1)=1,WEEKDAY(I3,1)=7)</formula>
    </cfRule>
  </conditionalFormatting>
  <pageMargins left="0.7" right="0.7" top="0.75" bottom="0.75" header="0.3" footer="0.3"/>
  <pageSetup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D571E-9183-479B-88EE-3879575F1CE3}">
  <sheetPr>
    <pageSetUpPr fitToPage="1"/>
  </sheetPr>
  <dimension ref="A1:AO21"/>
  <sheetViews>
    <sheetView workbookViewId="0">
      <selection sqref="A1:I1"/>
    </sheetView>
  </sheetViews>
  <sheetFormatPr defaultRowHeight="12.75" x14ac:dyDescent="0.2"/>
  <cols>
    <col min="1" max="1" width="5.7109375" customWidth="1"/>
    <col min="2" max="2" width="15.7109375" customWidth="1"/>
    <col min="3" max="3" width="5.7109375" customWidth="1"/>
    <col min="4" max="4" width="15.7109375" customWidth="1"/>
    <col min="5" max="5" width="5.7109375" customWidth="1"/>
    <col min="6" max="6" width="15.7109375" customWidth="1"/>
    <col min="7" max="7" width="5.7109375" customWidth="1"/>
    <col min="8" max="8" width="15.7109375" customWidth="1"/>
    <col min="9" max="9" width="5.7109375" customWidth="1"/>
    <col min="10" max="10" width="15.7109375" customWidth="1"/>
    <col min="11" max="11" width="5.7109375" customWidth="1"/>
    <col min="12" max="12" width="15.7109375" customWidth="1"/>
    <col min="13" max="13" width="5.7109375" customWidth="1"/>
    <col min="14" max="14" width="15.7109375" customWidth="1"/>
    <col min="16" max="17" width="15.7109375" customWidth="1"/>
    <col min="18" max="18" width="30.7109375" customWidth="1"/>
    <col min="19" max="31" width="15.7109375" customWidth="1"/>
  </cols>
  <sheetData>
    <row r="1" spans="1:41" ht="75" customHeight="1" x14ac:dyDescent="0.2">
      <c r="A1" s="377">
        <f>DATE('1'!AD18,'1'!AD20+13,1)</f>
        <v>45170</v>
      </c>
      <c r="B1" s="377"/>
      <c r="C1" s="377"/>
      <c r="D1" s="377"/>
      <c r="E1" s="377"/>
      <c r="F1" s="377"/>
      <c r="G1" s="377"/>
      <c r="H1" s="377"/>
      <c r="I1" s="377"/>
      <c r="J1" s="200"/>
      <c r="K1" s="378"/>
      <c r="L1" s="378"/>
      <c r="M1" s="172"/>
      <c r="N1" s="173"/>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row>
    <row r="2" spans="1:41" ht="30" customHeight="1" thickBot="1" x14ac:dyDescent="0.25">
      <c r="A2" s="244">
        <f>A3</f>
        <v>45165</v>
      </c>
      <c r="B2" s="245"/>
      <c r="C2" s="379">
        <f>C3</f>
        <v>45166</v>
      </c>
      <c r="D2" s="379"/>
      <c r="E2" s="245">
        <f>E3</f>
        <v>45167</v>
      </c>
      <c r="F2" s="245"/>
      <c r="G2" s="245">
        <f>G3</f>
        <v>45168</v>
      </c>
      <c r="H2" s="245"/>
      <c r="I2" s="245">
        <f>I3</f>
        <v>45169</v>
      </c>
      <c r="J2" s="245"/>
      <c r="K2" s="245">
        <f>K3</f>
        <v>45170</v>
      </c>
      <c r="L2" s="245"/>
      <c r="M2" s="245">
        <f>M3</f>
        <v>45171</v>
      </c>
      <c r="N2" s="247"/>
      <c r="O2" s="202"/>
      <c r="P2" s="314" t="s">
        <v>22</v>
      </c>
      <c r="Q2" s="314"/>
      <c r="R2" s="314"/>
      <c r="S2" s="314"/>
      <c r="T2" s="314"/>
      <c r="U2" s="314"/>
      <c r="V2" s="314"/>
      <c r="W2" s="314"/>
      <c r="X2" s="314"/>
      <c r="Y2" s="314"/>
      <c r="Z2" s="314"/>
      <c r="AA2" s="314"/>
      <c r="AB2" s="314"/>
      <c r="AC2" s="314"/>
      <c r="AD2" s="314"/>
      <c r="AE2" s="314"/>
      <c r="AF2" s="202"/>
      <c r="AG2" s="202"/>
      <c r="AH2" s="202"/>
      <c r="AI2" s="202"/>
      <c r="AJ2" s="202"/>
      <c r="AK2" s="202"/>
      <c r="AL2" s="202"/>
      <c r="AM2" s="202"/>
      <c r="AN2" s="202"/>
      <c r="AO2" s="202"/>
    </row>
    <row r="3" spans="1:41" ht="30" customHeight="1" x14ac:dyDescent="0.2">
      <c r="A3" s="14">
        <f>$A$1-(WEEKDAY($A$1,1)-(start_day-1))-IF((WEEKDAY($A$1,1)-(start_day-1))&lt;=0,7,0)+1</f>
        <v>45165</v>
      </c>
      <c r="B3" s="15"/>
      <c r="C3" s="196">
        <f>A3+1</f>
        <v>45166</v>
      </c>
      <c r="D3" s="197"/>
      <c r="E3" s="187">
        <f>C3+1</f>
        <v>45167</v>
      </c>
      <c r="F3" s="186"/>
      <c r="G3" s="183">
        <f>E3+1</f>
        <v>45168</v>
      </c>
      <c r="H3" s="186"/>
      <c r="I3" s="183">
        <f>G3+1</f>
        <v>45169</v>
      </c>
      <c r="J3" s="186"/>
      <c r="K3" s="167">
        <f>I3+1</f>
        <v>45170</v>
      </c>
      <c r="L3" s="182"/>
      <c r="M3" s="14">
        <f>K3+1</f>
        <v>45171</v>
      </c>
      <c r="N3" s="177"/>
      <c r="O3" s="202"/>
      <c r="P3" s="250" t="s">
        <v>65</v>
      </c>
      <c r="Q3" s="250" t="s">
        <v>88</v>
      </c>
      <c r="R3" s="250" t="s">
        <v>66</v>
      </c>
      <c r="S3" s="250" t="s">
        <v>107</v>
      </c>
      <c r="T3" s="250" t="s">
        <v>77</v>
      </c>
      <c r="U3" s="250" t="s">
        <v>78</v>
      </c>
      <c r="V3" s="250" t="s">
        <v>79</v>
      </c>
      <c r="W3" s="250" t="s">
        <v>80</v>
      </c>
      <c r="X3" s="250" t="s">
        <v>81</v>
      </c>
      <c r="Y3" s="250" t="s">
        <v>82</v>
      </c>
      <c r="Z3" s="250" t="s">
        <v>83</v>
      </c>
      <c r="AA3" s="250" t="s">
        <v>84</v>
      </c>
      <c r="AB3" s="250" t="s">
        <v>85</v>
      </c>
      <c r="AC3" s="250" t="s">
        <v>86</v>
      </c>
      <c r="AD3" s="250" t="s">
        <v>87</v>
      </c>
      <c r="AE3" s="250" t="s">
        <v>67</v>
      </c>
      <c r="AF3" s="202"/>
      <c r="AG3" s="202"/>
      <c r="AH3" s="202"/>
      <c r="AI3" s="202"/>
      <c r="AJ3" s="202"/>
      <c r="AK3" s="202"/>
      <c r="AL3" s="202"/>
      <c r="AM3" s="202"/>
      <c r="AN3" s="202"/>
      <c r="AO3" s="202"/>
    </row>
    <row r="4" spans="1:41" ht="30" customHeight="1" x14ac:dyDescent="0.2">
      <c r="A4" s="224"/>
      <c r="B4" s="225"/>
      <c r="C4" s="190"/>
      <c r="D4" s="188"/>
      <c r="E4" s="375"/>
      <c r="F4" s="376"/>
      <c r="G4" s="380"/>
      <c r="H4" s="381"/>
      <c r="I4" s="178"/>
      <c r="J4" s="179"/>
      <c r="K4" s="180"/>
      <c r="L4" s="181"/>
      <c r="M4" s="175"/>
      <c r="N4" s="176"/>
      <c r="O4" s="202"/>
      <c r="P4" s="251"/>
      <c r="Q4" s="251"/>
      <c r="R4" s="251"/>
      <c r="S4" s="251"/>
      <c r="T4" s="251"/>
      <c r="U4" s="251"/>
      <c r="V4" s="251"/>
      <c r="W4" s="251"/>
      <c r="X4" s="251"/>
      <c r="Y4" s="251"/>
      <c r="Z4" s="251"/>
      <c r="AA4" s="251"/>
      <c r="AB4" s="251"/>
      <c r="AC4" s="251"/>
      <c r="AD4" s="251"/>
      <c r="AE4" s="251"/>
      <c r="AF4" s="202"/>
      <c r="AG4" s="202"/>
      <c r="AH4" s="202"/>
      <c r="AI4" s="202"/>
      <c r="AJ4" s="202"/>
      <c r="AK4" s="202"/>
      <c r="AL4" s="202"/>
      <c r="AM4" s="202"/>
      <c r="AN4" s="202"/>
      <c r="AO4" s="202"/>
    </row>
    <row r="5" spans="1:41" ht="30" customHeight="1" x14ac:dyDescent="0.2">
      <c r="A5" s="224"/>
      <c r="B5" s="225"/>
      <c r="C5" s="191"/>
      <c r="D5" s="189"/>
      <c r="E5" s="375"/>
      <c r="F5" s="376"/>
      <c r="G5" s="380"/>
      <c r="H5" s="381"/>
      <c r="I5" s="178"/>
      <c r="J5" s="179"/>
      <c r="K5" s="180"/>
      <c r="L5" s="181"/>
      <c r="M5" s="175"/>
      <c r="N5" s="176"/>
      <c r="O5" s="202"/>
      <c r="P5" s="53">
        <v>45183</v>
      </c>
      <c r="Q5" s="54" t="s">
        <v>94</v>
      </c>
      <c r="R5" s="77" t="s">
        <v>300</v>
      </c>
      <c r="S5" s="77" t="s">
        <v>302</v>
      </c>
      <c r="T5" s="54" t="s">
        <v>303</v>
      </c>
      <c r="U5" s="54" t="s">
        <v>44</v>
      </c>
      <c r="V5" s="54"/>
      <c r="W5" s="154" t="s">
        <v>301</v>
      </c>
      <c r="X5" s="54" t="s">
        <v>74</v>
      </c>
      <c r="Y5" s="54" t="s">
        <v>74</v>
      </c>
      <c r="Z5" s="83" t="s">
        <v>74</v>
      </c>
      <c r="AA5" s="83" t="s">
        <v>74</v>
      </c>
      <c r="AB5" s="83" t="s">
        <v>74</v>
      </c>
      <c r="AC5" s="83" t="s">
        <v>74</v>
      </c>
      <c r="AD5" s="54" t="s">
        <v>74</v>
      </c>
      <c r="AE5" s="112">
        <v>1</v>
      </c>
      <c r="AF5" s="202"/>
      <c r="AG5" s="202"/>
      <c r="AH5" s="202"/>
      <c r="AI5" s="202"/>
      <c r="AJ5" s="202"/>
      <c r="AK5" s="202"/>
      <c r="AL5" s="202"/>
      <c r="AM5" s="202"/>
      <c r="AN5" s="202"/>
      <c r="AO5" s="202"/>
    </row>
    <row r="6" spans="1:41" ht="30" customHeight="1" x14ac:dyDescent="0.2">
      <c r="A6" s="14">
        <f>M3+1</f>
        <v>45172</v>
      </c>
      <c r="B6" s="15"/>
      <c r="C6" s="193">
        <f>A6+1</f>
        <v>45173</v>
      </c>
      <c r="D6" s="192"/>
      <c r="E6" s="167">
        <f>C6+1</f>
        <v>45174</v>
      </c>
      <c r="F6" s="186"/>
      <c r="G6" s="167">
        <f>E6+1</f>
        <v>45175</v>
      </c>
      <c r="H6" s="186"/>
      <c r="I6" s="167">
        <f>G6+1</f>
        <v>45176</v>
      </c>
      <c r="J6" s="168"/>
      <c r="K6" s="167">
        <f>I6+1</f>
        <v>45177</v>
      </c>
      <c r="L6" s="184"/>
      <c r="M6" s="14">
        <f>K6+1</f>
        <v>45178</v>
      </c>
      <c r="N6" s="74"/>
      <c r="O6" s="202"/>
      <c r="P6" s="106">
        <v>45190</v>
      </c>
      <c r="Q6" s="107" t="s">
        <v>24</v>
      </c>
      <c r="R6" s="107" t="s">
        <v>29</v>
      </c>
      <c r="S6" s="107" t="s">
        <v>309</v>
      </c>
      <c r="T6" s="107" t="s">
        <v>307</v>
      </c>
      <c r="U6" s="107" t="s">
        <v>44</v>
      </c>
      <c r="V6" s="107"/>
      <c r="W6" s="107" t="s">
        <v>308</v>
      </c>
      <c r="X6" s="107" t="s">
        <v>74</v>
      </c>
      <c r="Y6" s="107" t="s">
        <v>74</v>
      </c>
      <c r="Z6" s="132" t="s">
        <v>74</v>
      </c>
      <c r="AA6" s="132" t="s">
        <v>74</v>
      </c>
      <c r="AB6" s="132" t="s">
        <v>74</v>
      </c>
      <c r="AC6" s="132" t="s">
        <v>74</v>
      </c>
      <c r="AD6" s="107" t="s">
        <v>74</v>
      </c>
      <c r="AE6" s="169">
        <v>1</v>
      </c>
      <c r="AF6" s="202"/>
      <c r="AG6" s="202"/>
      <c r="AH6" s="202"/>
      <c r="AI6" s="202"/>
      <c r="AJ6" s="202"/>
      <c r="AK6" s="202"/>
      <c r="AL6" s="202"/>
      <c r="AM6" s="202"/>
      <c r="AN6" s="202"/>
      <c r="AO6" s="202"/>
    </row>
    <row r="7" spans="1:41" ht="30" customHeight="1" x14ac:dyDescent="0.2">
      <c r="A7" s="224"/>
      <c r="B7" s="225"/>
      <c r="C7" s="221"/>
      <c r="D7" s="222"/>
      <c r="E7" s="380"/>
      <c r="F7" s="381"/>
      <c r="G7" s="380"/>
      <c r="H7" s="381"/>
      <c r="I7" s="380"/>
      <c r="J7" s="381"/>
      <c r="K7" s="380"/>
      <c r="L7" s="382"/>
      <c r="M7" s="224"/>
      <c r="N7" s="226"/>
      <c r="O7" s="202"/>
      <c r="P7" s="53">
        <v>45197</v>
      </c>
      <c r="Q7" s="54" t="s">
        <v>91</v>
      </c>
      <c r="R7" s="77" t="s">
        <v>295</v>
      </c>
      <c r="S7" s="77" t="s">
        <v>296</v>
      </c>
      <c r="T7" s="54" t="s">
        <v>298</v>
      </c>
      <c r="U7" s="54" t="s">
        <v>44</v>
      </c>
      <c r="V7" s="54">
        <v>30</v>
      </c>
      <c r="W7" s="77" t="s">
        <v>297</v>
      </c>
      <c r="X7" s="54" t="s">
        <v>74</v>
      </c>
      <c r="Y7" s="54" t="s">
        <v>74</v>
      </c>
      <c r="Z7" s="83" t="s">
        <v>74</v>
      </c>
      <c r="AA7" s="83" t="s">
        <v>74</v>
      </c>
      <c r="AB7" s="83" t="s">
        <v>74</v>
      </c>
      <c r="AC7" s="83" t="s">
        <v>74</v>
      </c>
      <c r="AD7" s="54" t="s">
        <v>74</v>
      </c>
      <c r="AE7" s="112">
        <v>1</v>
      </c>
      <c r="AF7" s="202"/>
      <c r="AG7" s="202"/>
      <c r="AH7" s="202"/>
      <c r="AI7" s="202"/>
      <c r="AJ7" s="202"/>
      <c r="AK7" s="202"/>
      <c r="AL7" s="202"/>
      <c r="AM7" s="202"/>
      <c r="AN7" s="202"/>
      <c r="AO7" s="202"/>
    </row>
    <row r="8" spans="1:41" ht="30" customHeight="1" x14ac:dyDescent="0.2">
      <c r="A8" s="224"/>
      <c r="B8" s="225"/>
      <c r="C8" s="396" t="s">
        <v>47</v>
      </c>
      <c r="D8" s="397"/>
      <c r="E8" s="380"/>
      <c r="F8" s="381"/>
      <c r="G8" s="380"/>
      <c r="H8" s="381"/>
      <c r="I8" s="380"/>
      <c r="J8" s="381"/>
      <c r="K8" s="380"/>
      <c r="L8" s="382"/>
      <c r="M8" s="224"/>
      <c r="N8" s="226"/>
      <c r="O8" s="202"/>
      <c r="P8" s="206" t="s">
        <v>281</v>
      </c>
      <c r="Q8" s="208" t="s">
        <v>282</v>
      </c>
      <c r="R8" s="108" t="s">
        <v>283</v>
      </c>
      <c r="S8" s="207"/>
      <c r="T8" s="107" t="s">
        <v>284</v>
      </c>
      <c r="U8" s="107" t="s">
        <v>62</v>
      </c>
      <c r="V8" s="107"/>
      <c r="W8" s="208" t="s">
        <v>63</v>
      </c>
      <c r="X8" s="107"/>
      <c r="Y8" s="107"/>
      <c r="Z8" s="132"/>
      <c r="AA8" s="144"/>
      <c r="AB8" s="144"/>
      <c r="AC8" s="144"/>
      <c r="AD8" s="141"/>
      <c r="AE8" s="145"/>
      <c r="AF8" s="202"/>
      <c r="AG8" s="202"/>
      <c r="AH8" s="202"/>
      <c r="AI8" s="202"/>
      <c r="AJ8" s="202"/>
      <c r="AK8" s="202"/>
      <c r="AL8" s="202"/>
      <c r="AM8" s="202"/>
      <c r="AN8" s="202"/>
      <c r="AO8" s="202"/>
    </row>
    <row r="9" spans="1:41" ht="30" customHeight="1" x14ac:dyDescent="0.2">
      <c r="A9" s="14">
        <f>M6+1</f>
        <v>45179</v>
      </c>
      <c r="B9" s="15"/>
      <c r="C9" s="167">
        <f>A9+1</f>
        <v>45180</v>
      </c>
      <c r="D9" s="168"/>
      <c r="E9" s="167">
        <f>C9+1</f>
        <v>45181</v>
      </c>
      <c r="F9" s="168"/>
      <c r="G9" s="167">
        <f>E9+1</f>
        <v>45182</v>
      </c>
      <c r="H9" s="168"/>
      <c r="I9" s="167">
        <f>G9+1</f>
        <v>45183</v>
      </c>
      <c r="J9" s="182"/>
      <c r="K9" s="183">
        <f>I9+1</f>
        <v>45184</v>
      </c>
      <c r="L9" s="184"/>
      <c r="M9" s="14">
        <f>K9+1</f>
        <v>45185</v>
      </c>
      <c r="N9" s="74"/>
      <c r="O9" s="202"/>
      <c r="P9" s="55"/>
      <c r="Q9" s="55"/>
      <c r="R9" s="55"/>
      <c r="S9" s="55"/>
      <c r="T9" s="55"/>
      <c r="U9" s="55"/>
      <c r="V9" s="55"/>
      <c r="W9" s="55"/>
      <c r="X9" s="55"/>
      <c r="Y9" s="55"/>
      <c r="Z9" s="56"/>
      <c r="AA9" s="56"/>
      <c r="AB9" s="56"/>
      <c r="AC9" s="56"/>
      <c r="AD9" s="55"/>
      <c r="AE9" s="55"/>
      <c r="AF9" s="202"/>
      <c r="AG9" s="202"/>
      <c r="AH9" s="202"/>
      <c r="AI9" s="202"/>
      <c r="AJ9" s="202"/>
      <c r="AK9" s="202"/>
      <c r="AL9" s="202"/>
      <c r="AM9" s="202"/>
      <c r="AN9" s="202"/>
      <c r="AO9" s="202"/>
    </row>
    <row r="10" spans="1:41" ht="30" customHeight="1" x14ac:dyDescent="0.2">
      <c r="A10" s="224"/>
      <c r="B10" s="225"/>
      <c r="C10" s="392"/>
      <c r="D10" s="393"/>
      <c r="E10" s="178"/>
      <c r="F10" s="179"/>
      <c r="G10" s="178"/>
      <c r="H10" s="179"/>
      <c r="I10" s="180"/>
      <c r="J10" s="181"/>
      <c r="K10" s="178"/>
      <c r="L10" s="185"/>
      <c r="M10" s="224"/>
      <c r="N10" s="226"/>
      <c r="O10" s="202"/>
      <c r="P10" s="55"/>
      <c r="Q10" s="55"/>
      <c r="R10" s="55"/>
      <c r="S10" s="55"/>
      <c r="T10" s="55"/>
      <c r="U10" s="55"/>
      <c r="V10" s="55"/>
      <c r="W10" s="55"/>
      <c r="X10" s="55"/>
      <c r="Y10" s="55"/>
      <c r="Z10" s="56"/>
      <c r="AA10" s="56"/>
      <c r="AB10" s="56"/>
      <c r="AC10" s="56"/>
      <c r="AD10" s="55"/>
      <c r="AE10" s="55"/>
      <c r="AF10" s="202"/>
      <c r="AG10" s="202"/>
      <c r="AH10" s="202"/>
      <c r="AI10" s="202"/>
      <c r="AJ10" s="202"/>
      <c r="AK10" s="202"/>
      <c r="AL10" s="202"/>
      <c r="AM10" s="202"/>
      <c r="AN10" s="202"/>
      <c r="AO10" s="202"/>
    </row>
    <row r="11" spans="1:41" ht="30" customHeight="1" x14ac:dyDescent="0.2">
      <c r="A11" s="224"/>
      <c r="B11" s="225"/>
      <c r="C11" s="394" t="s">
        <v>268</v>
      </c>
      <c r="D11" s="395"/>
      <c r="E11" s="178"/>
      <c r="F11" s="179"/>
      <c r="G11" s="178"/>
      <c r="H11" s="179"/>
      <c r="I11" s="398" t="s">
        <v>299</v>
      </c>
      <c r="J11" s="399"/>
      <c r="K11" s="178"/>
      <c r="L11" s="185"/>
      <c r="M11" s="224"/>
      <c r="N11" s="226"/>
      <c r="O11" s="202"/>
      <c r="P11" s="55"/>
      <c r="Q11" s="55"/>
      <c r="R11" s="55"/>
      <c r="S11" s="55"/>
      <c r="T11" s="55"/>
      <c r="U11" s="55"/>
      <c r="V11" s="55"/>
      <c r="W11" s="55"/>
      <c r="X11" s="55"/>
      <c r="Y11" s="55"/>
      <c r="Z11" s="56"/>
      <c r="AA11" s="56"/>
      <c r="AB11" s="56"/>
      <c r="AC11" s="56"/>
      <c r="AD11" s="55"/>
      <c r="AE11" s="55"/>
      <c r="AF11" s="202"/>
      <c r="AG11" s="202"/>
      <c r="AH11" s="202"/>
      <c r="AI11" s="202"/>
      <c r="AJ11" s="202"/>
      <c r="AK11" s="202"/>
      <c r="AL11" s="202"/>
      <c r="AM11" s="202"/>
      <c r="AN11" s="202"/>
      <c r="AO11" s="202"/>
    </row>
    <row r="12" spans="1:41" ht="30" customHeight="1" x14ac:dyDescent="0.2">
      <c r="A12" s="14">
        <f>M9+1</f>
        <v>45186</v>
      </c>
      <c r="B12" s="15"/>
      <c r="C12" s="167">
        <f>A12+1</f>
        <v>45187</v>
      </c>
      <c r="D12" s="168"/>
      <c r="E12" s="167">
        <f>C12+1</f>
        <v>45188</v>
      </c>
      <c r="F12" s="168"/>
      <c r="G12" s="167">
        <f>E12+1</f>
        <v>45189</v>
      </c>
      <c r="H12" s="168"/>
      <c r="I12" s="167">
        <f>G12+1</f>
        <v>45190</v>
      </c>
      <c r="J12" s="182"/>
      <c r="K12" s="183">
        <f>I12+1</f>
        <v>45191</v>
      </c>
      <c r="L12" s="182"/>
      <c r="M12" s="14">
        <f>K12+1</f>
        <v>45192</v>
      </c>
      <c r="N12" s="74"/>
      <c r="O12" s="202"/>
      <c r="P12" s="55"/>
      <c r="Q12" s="55"/>
      <c r="R12" s="55"/>
      <c r="S12" s="55"/>
      <c r="T12" s="55"/>
      <c r="U12" s="55"/>
      <c r="V12" s="55"/>
      <c r="W12" s="55"/>
      <c r="X12" s="55"/>
      <c r="Y12" s="55"/>
      <c r="Z12" s="56"/>
      <c r="AA12" s="56"/>
      <c r="AB12" s="56"/>
      <c r="AC12" s="56"/>
      <c r="AD12" s="55"/>
      <c r="AE12" s="55"/>
      <c r="AF12" s="202"/>
      <c r="AG12" s="202"/>
      <c r="AH12" s="202"/>
      <c r="AI12" s="202"/>
      <c r="AJ12" s="202"/>
      <c r="AK12" s="202"/>
      <c r="AL12" s="202"/>
      <c r="AM12" s="202"/>
      <c r="AN12" s="202"/>
      <c r="AO12" s="202"/>
    </row>
    <row r="13" spans="1:41" ht="30" customHeight="1" x14ac:dyDescent="0.2">
      <c r="A13" s="224"/>
      <c r="B13" s="225"/>
      <c r="C13" s="380"/>
      <c r="D13" s="381"/>
      <c r="E13" s="394" t="s">
        <v>269</v>
      </c>
      <c r="F13" s="395"/>
      <c r="G13" s="380"/>
      <c r="H13" s="381"/>
      <c r="I13" s="402" t="s">
        <v>306</v>
      </c>
      <c r="J13" s="403"/>
      <c r="K13" s="180"/>
      <c r="L13" s="181"/>
      <c r="M13" s="224"/>
      <c r="N13" s="226"/>
      <c r="O13" s="202"/>
      <c r="P13" s="91" t="s">
        <v>260</v>
      </c>
      <c r="Q13" s="1"/>
      <c r="R13" s="52"/>
      <c r="S13" s="52"/>
      <c r="T13" s="1"/>
      <c r="U13" s="52"/>
      <c r="V13" s="52"/>
      <c r="W13" s="52"/>
      <c r="X13" s="52"/>
      <c r="Y13" s="52"/>
      <c r="Z13" s="52"/>
      <c r="AA13" s="52"/>
      <c r="AB13" s="52"/>
      <c r="AC13" s="52"/>
      <c r="AD13" s="52"/>
      <c r="AE13" s="1"/>
      <c r="AF13" s="202"/>
      <c r="AG13" s="202"/>
      <c r="AH13" s="202"/>
      <c r="AI13" s="202"/>
      <c r="AJ13" s="202"/>
      <c r="AK13" s="202"/>
      <c r="AL13" s="202"/>
      <c r="AM13" s="202"/>
      <c r="AN13" s="202"/>
      <c r="AO13" s="202"/>
    </row>
    <row r="14" spans="1:41" ht="30" customHeight="1" x14ac:dyDescent="0.2">
      <c r="A14" s="224"/>
      <c r="B14" s="225"/>
      <c r="C14" s="380"/>
      <c r="D14" s="381"/>
      <c r="E14" s="394" t="s">
        <v>280</v>
      </c>
      <c r="F14" s="395"/>
      <c r="G14" s="380"/>
      <c r="H14" s="381"/>
      <c r="I14" s="394" t="s">
        <v>279</v>
      </c>
      <c r="J14" s="395"/>
      <c r="K14" s="180"/>
      <c r="L14" s="181"/>
      <c r="M14" s="224"/>
      <c r="N14" s="226"/>
      <c r="O14" s="202"/>
      <c r="P14" s="203" t="s">
        <v>35</v>
      </c>
      <c r="Q14" s="90" t="s">
        <v>27</v>
      </c>
      <c r="R14" s="97" t="s">
        <v>23</v>
      </c>
      <c r="S14" s="96"/>
      <c r="T14" s="97"/>
      <c r="U14" s="204"/>
      <c r="V14" s="204"/>
      <c r="W14" s="204"/>
      <c r="X14" s="204"/>
      <c r="Y14" s="204"/>
      <c r="Z14" s="204"/>
      <c r="AA14" s="204"/>
      <c r="AB14" s="204"/>
      <c r="AC14" s="204"/>
      <c r="AD14" s="204"/>
      <c r="AE14" s="204"/>
      <c r="AF14" s="202"/>
      <c r="AG14" s="202"/>
      <c r="AH14" s="202"/>
      <c r="AI14" s="202"/>
      <c r="AJ14" s="202"/>
      <c r="AK14" s="202"/>
      <c r="AL14" s="202"/>
      <c r="AM14" s="202"/>
      <c r="AN14" s="202"/>
      <c r="AO14" s="202"/>
    </row>
    <row r="15" spans="1:41" ht="30" customHeight="1" x14ac:dyDescent="0.2">
      <c r="A15" s="14">
        <f>M12+1</f>
        <v>45193</v>
      </c>
      <c r="B15" s="15"/>
      <c r="C15" s="167">
        <f>A15+1</f>
        <v>45194</v>
      </c>
      <c r="D15" s="168"/>
      <c r="E15" s="167">
        <f>C15+1</f>
        <v>45195</v>
      </c>
      <c r="F15" s="182"/>
      <c r="G15" s="167">
        <f>E15+1</f>
        <v>45196</v>
      </c>
      <c r="H15" s="182"/>
      <c r="I15" s="167">
        <f>G15+1</f>
        <v>45197</v>
      </c>
      <c r="J15" s="182"/>
      <c r="K15" s="167">
        <f>I15+1</f>
        <v>45198</v>
      </c>
      <c r="L15" s="182"/>
      <c r="M15" s="14">
        <f>K15+1</f>
        <v>45199</v>
      </c>
      <c r="N15" s="74"/>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row>
    <row r="16" spans="1:41" ht="30" customHeight="1" x14ac:dyDescent="0.2">
      <c r="A16" s="224"/>
      <c r="B16" s="225"/>
      <c r="C16" s="380"/>
      <c r="D16" s="381"/>
      <c r="E16" s="180"/>
      <c r="F16" s="181"/>
      <c r="G16" s="180"/>
      <c r="H16" s="181"/>
      <c r="I16" s="400" t="s">
        <v>294</v>
      </c>
      <c r="J16" s="401"/>
      <c r="K16" s="180"/>
      <c r="L16" s="181"/>
      <c r="M16" s="224"/>
      <c r="N16" s="226"/>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row>
    <row r="17" spans="1:41" ht="30" customHeight="1" x14ac:dyDescent="0.2">
      <c r="A17" s="224"/>
      <c r="B17" s="225"/>
      <c r="C17" s="380"/>
      <c r="D17" s="381"/>
      <c r="E17" s="394" t="s">
        <v>279</v>
      </c>
      <c r="F17" s="395"/>
      <c r="G17" s="180"/>
      <c r="H17" s="181"/>
      <c r="I17" s="394" t="s">
        <v>279</v>
      </c>
      <c r="J17" s="395"/>
      <c r="K17" s="180"/>
      <c r="L17" s="181"/>
      <c r="M17" s="224"/>
      <c r="N17" s="226"/>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row>
    <row r="18" spans="1:41" ht="30" customHeight="1" x14ac:dyDescent="0.2">
      <c r="A18" s="14">
        <f>M15+1</f>
        <v>45200</v>
      </c>
      <c r="B18" s="15"/>
      <c r="C18" s="167">
        <f>A18+1</f>
        <v>45201</v>
      </c>
      <c r="D18" s="182"/>
      <c r="E18" s="383"/>
      <c r="F18" s="384"/>
      <c r="G18" s="384"/>
      <c r="H18" s="384"/>
      <c r="I18" s="384"/>
      <c r="J18" s="384"/>
      <c r="K18" s="384"/>
      <c r="L18" s="384"/>
      <c r="M18" s="384"/>
      <c r="N18" s="385"/>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row>
    <row r="19" spans="1:41" ht="30" customHeight="1" x14ac:dyDescent="0.2">
      <c r="A19" s="224"/>
      <c r="B19" s="225"/>
      <c r="C19" s="180"/>
      <c r="D19" s="181"/>
      <c r="E19" s="386"/>
      <c r="F19" s="387"/>
      <c r="G19" s="387"/>
      <c r="H19" s="387"/>
      <c r="I19" s="387"/>
      <c r="J19" s="387"/>
      <c r="K19" s="387"/>
      <c r="L19" s="387"/>
      <c r="M19" s="387"/>
      <c r="N19" s="388"/>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row>
    <row r="20" spans="1:41" ht="30" customHeight="1" x14ac:dyDescent="0.2">
      <c r="A20" s="288"/>
      <c r="B20" s="289"/>
      <c r="C20" s="194"/>
      <c r="D20" s="195"/>
      <c r="E20" s="389"/>
      <c r="F20" s="390"/>
      <c r="G20" s="390"/>
      <c r="H20" s="390"/>
      <c r="I20" s="390"/>
      <c r="J20" s="390"/>
      <c r="K20" s="390"/>
      <c r="L20" s="390"/>
      <c r="M20" s="390"/>
      <c r="N20" s="391"/>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row>
    <row r="21" spans="1:41" ht="30" customHeight="1" x14ac:dyDescent="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row>
  </sheetData>
  <autoFilter ref="P3:AE4" xr:uid="{4E1D571E-9183-479B-88EE-3879575F1CE3}">
    <sortState xmlns:xlrd2="http://schemas.microsoft.com/office/spreadsheetml/2017/richdata2" ref="P6:AE8">
      <sortCondition ref="P3:P4"/>
    </sortState>
  </autoFilter>
  <mergeCells count="74">
    <mergeCell ref="Z3:Z4"/>
    <mergeCell ref="P2:AE2"/>
    <mergeCell ref="P3:P4"/>
    <mergeCell ref="Q3:Q4"/>
    <mergeCell ref="R3:R4"/>
    <mergeCell ref="S3:S4"/>
    <mergeCell ref="T3:T4"/>
    <mergeCell ref="AA3:AA4"/>
    <mergeCell ref="AB3:AB4"/>
    <mergeCell ref="AC3:AC4"/>
    <mergeCell ref="AD3:AD4"/>
    <mergeCell ref="AE3:AE4"/>
    <mergeCell ref="U3:U4"/>
    <mergeCell ref="V3:V4"/>
    <mergeCell ref="W3:W4"/>
    <mergeCell ref="X3:X4"/>
    <mergeCell ref="Y3:Y4"/>
    <mergeCell ref="E18:N20"/>
    <mergeCell ref="K7:L7"/>
    <mergeCell ref="M7:N7"/>
    <mergeCell ref="I16:J16"/>
    <mergeCell ref="E17:F17"/>
    <mergeCell ref="I17:J17"/>
    <mergeCell ref="K8:L8"/>
    <mergeCell ref="M8:N8"/>
    <mergeCell ref="I13:J13"/>
    <mergeCell ref="A19:B19"/>
    <mergeCell ref="A20:B20"/>
    <mergeCell ref="A16:B16"/>
    <mergeCell ref="C16:D16"/>
    <mergeCell ref="M16:N16"/>
    <mergeCell ref="A17:B17"/>
    <mergeCell ref="C17:D17"/>
    <mergeCell ref="M17:N17"/>
    <mergeCell ref="A11:B11"/>
    <mergeCell ref="C11:D11"/>
    <mergeCell ref="M11:N11"/>
    <mergeCell ref="A14:B14"/>
    <mergeCell ref="C14:D14"/>
    <mergeCell ref="E14:F14"/>
    <mergeCell ref="G14:H14"/>
    <mergeCell ref="M14:N14"/>
    <mergeCell ref="I14:J14"/>
    <mergeCell ref="A13:B13"/>
    <mergeCell ref="C13:D13"/>
    <mergeCell ref="E13:F13"/>
    <mergeCell ref="G13:H13"/>
    <mergeCell ref="M13:N13"/>
    <mergeCell ref="I11:J11"/>
    <mergeCell ref="A10:B10"/>
    <mergeCell ref="C10:D10"/>
    <mergeCell ref="M10:N10"/>
    <mergeCell ref="A7:B7"/>
    <mergeCell ref="E7:F8"/>
    <mergeCell ref="G7:H7"/>
    <mergeCell ref="I7:J7"/>
    <mergeCell ref="C8:D8"/>
    <mergeCell ref="C7:D7"/>
    <mergeCell ref="A8:B8"/>
    <mergeCell ref="G8:H8"/>
    <mergeCell ref="I8:J8"/>
    <mergeCell ref="M2:N2"/>
    <mergeCell ref="A4:B4"/>
    <mergeCell ref="E4:F5"/>
    <mergeCell ref="G4:H5"/>
    <mergeCell ref="A5:B5"/>
    <mergeCell ref="A1:I1"/>
    <mergeCell ref="K1:L1"/>
    <mergeCell ref="A2:B2"/>
    <mergeCell ref="C2:D2"/>
    <mergeCell ref="E2:F2"/>
    <mergeCell ref="G2:H2"/>
    <mergeCell ref="I2:J2"/>
    <mergeCell ref="K2:L2"/>
  </mergeCells>
  <conditionalFormatting sqref="A3 C3 E3 G3 K3 M3 A6 C6 E6 G6 K6 M6 A9 C9 E9 G9 K9 M9 A12 C12 E12 G12 K12 M12 A15 C15 E15 G15 K15 M15 A18 C18">
    <cfRule type="expression" dxfId="43" priority="3">
      <formula>MONTH(A3)&lt;&gt;MONTH($A$1)</formula>
    </cfRule>
    <cfRule type="expression" dxfId="42" priority="4">
      <formula>OR(WEEKDAY(A3,1)=1,WEEKDAY(A3,1)=7)</formula>
    </cfRule>
  </conditionalFormatting>
  <conditionalFormatting sqref="I3 I6 I9 I12 I15">
    <cfRule type="expression" dxfId="41" priority="1">
      <formula>MONTH(I3)&lt;&gt;MONTH($A$1)</formula>
    </cfRule>
    <cfRule type="expression" dxfId="40" priority="2">
      <formula>OR(WEEKDAY(I3,1)=1,WEEKDAY(I3,1)=7)</formula>
    </cfRule>
  </conditionalFormatting>
  <pageMargins left="0.7" right="0.7" top="0.75" bottom="0.75" header="0.3" footer="0.3"/>
  <pageSetup scale="4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136E4-81C1-4466-8EE0-0A6485701BEE}">
  <sheetPr>
    <pageSetUpPr fitToPage="1"/>
  </sheetPr>
  <dimension ref="A1:AE20"/>
  <sheetViews>
    <sheetView workbookViewId="0">
      <selection sqref="A1:I1"/>
    </sheetView>
  </sheetViews>
  <sheetFormatPr defaultRowHeight="12.75" x14ac:dyDescent="0.2"/>
  <cols>
    <col min="1" max="1" width="5.7109375" customWidth="1"/>
    <col min="2" max="2" width="15.7109375" customWidth="1"/>
    <col min="3" max="3" width="5.7109375" customWidth="1"/>
    <col min="4" max="4" width="15.7109375" customWidth="1"/>
    <col min="5" max="5" width="5.7109375" customWidth="1"/>
    <col min="6" max="6" width="15.7109375" customWidth="1"/>
    <col min="7" max="7" width="5.7109375" customWidth="1"/>
    <col min="8" max="8" width="15.7109375" customWidth="1"/>
    <col min="9" max="9" width="5.7109375" customWidth="1"/>
    <col min="10" max="10" width="15.7109375" customWidth="1"/>
    <col min="11" max="11" width="5.7109375" customWidth="1"/>
    <col min="12" max="12" width="15.7109375" customWidth="1"/>
    <col min="13" max="13" width="5.7109375" customWidth="1"/>
    <col min="14" max="14" width="15.7109375" customWidth="1"/>
    <col min="16" max="17" width="15.7109375" customWidth="1"/>
    <col min="18" max="18" width="30.7109375" customWidth="1"/>
    <col min="19" max="31" width="15.7109375" customWidth="1"/>
  </cols>
  <sheetData>
    <row r="1" spans="1:31" ht="75" customHeight="1" x14ac:dyDescent="0.2">
      <c r="A1" s="377">
        <f>DATE('1'!AD18,'1'!AD20+14,1)</f>
        <v>45200</v>
      </c>
      <c r="B1" s="377"/>
      <c r="C1" s="377"/>
      <c r="D1" s="377"/>
      <c r="E1" s="377"/>
      <c r="F1" s="377"/>
      <c r="G1" s="377"/>
      <c r="H1" s="377"/>
      <c r="I1" s="377"/>
      <c r="J1" s="200"/>
      <c r="K1" s="378"/>
      <c r="L1" s="378"/>
      <c r="M1" s="172"/>
      <c r="N1" s="173"/>
      <c r="O1" s="202"/>
      <c r="P1" s="202"/>
      <c r="Q1" s="202"/>
      <c r="R1" s="202"/>
      <c r="S1" s="202"/>
      <c r="T1" s="202"/>
      <c r="U1" s="202"/>
      <c r="V1" s="202"/>
      <c r="W1" s="202"/>
      <c r="X1" s="202"/>
      <c r="Y1" s="202"/>
      <c r="Z1" s="202"/>
      <c r="AA1" s="202"/>
      <c r="AB1" s="202"/>
      <c r="AC1" s="202"/>
      <c r="AD1" s="202"/>
      <c r="AE1" s="202"/>
    </row>
    <row r="2" spans="1:31" ht="30" customHeight="1" thickBot="1" x14ac:dyDescent="0.25">
      <c r="A2" s="244">
        <f>A3</f>
        <v>45200</v>
      </c>
      <c r="B2" s="245"/>
      <c r="C2" s="379">
        <f>C3</f>
        <v>45201</v>
      </c>
      <c r="D2" s="379"/>
      <c r="E2" s="245">
        <f>E3</f>
        <v>45202</v>
      </c>
      <c r="F2" s="245"/>
      <c r="G2" s="245">
        <f>G3</f>
        <v>45203</v>
      </c>
      <c r="H2" s="245"/>
      <c r="I2" s="245">
        <f>I3</f>
        <v>45204</v>
      </c>
      <c r="J2" s="245"/>
      <c r="K2" s="245">
        <f>K3</f>
        <v>45205</v>
      </c>
      <c r="L2" s="245"/>
      <c r="M2" s="245">
        <f>M3</f>
        <v>45206</v>
      </c>
      <c r="N2" s="247"/>
      <c r="O2" s="202"/>
      <c r="P2" s="314" t="s">
        <v>22</v>
      </c>
      <c r="Q2" s="314"/>
      <c r="R2" s="314"/>
      <c r="S2" s="314"/>
      <c r="T2" s="314"/>
      <c r="U2" s="314"/>
      <c r="V2" s="314"/>
      <c r="W2" s="314"/>
      <c r="X2" s="314"/>
      <c r="Y2" s="314"/>
      <c r="Z2" s="314"/>
      <c r="AA2" s="314"/>
      <c r="AB2" s="314"/>
      <c r="AC2" s="314"/>
      <c r="AD2" s="314"/>
      <c r="AE2" s="314"/>
    </row>
    <row r="3" spans="1:31" ht="30" customHeight="1" x14ac:dyDescent="0.2">
      <c r="A3" s="14">
        <f>$A$1-(WEEKDAY($A$1,1)-(start_day-1))-IF((WEEKDAY($A$1,1)-(start_day-1))&lt;=0,7,0)+1</f>
        <v>45200</v>
      </c>
      <c r="B3" s="15"/>
      <c r="C3" s="196">
        <f>A3+1</f>
        <v>45201</v>
      </c>
      <c r="D3" s="197"/>
      <c r="E3" s="187">
        <f>C3+1</f>
        <v>45202</v>
      </c>
      <c r="F3" s="186"/>
      <c r="G3" s="183">
        <f>E3+1</f>
        <v>45203</v>
      </c>
      <c r="H3" s="186"/>
      <c r="I3" s="183">
        <f>G3+1</f>
        <v>45204</v>
      </c>
      <c r="J3" s="186"/>
      <c r="K3" s="167">
        <f>I3+1</f>
        <v>45205</v>
      </c>
      <c r="L3" s="182"/>
      <c r="M3" s="14">
        <f>K3+1</f>
        <v>45206</v>
      </c>
      <c r="N3" s="177"/>
      <c r="O3" s="202"/>
      <c r="P3" s="170" t="s">
        <v>65</v>
      </c>
      <c r="Q3" s="170" t="s">
        <v>88</v>
      </c>
      <c r="R3" s="170" t="s">
        <v>66</v>
      </c>
      <c r="S3" s="170" t="s">
        <v>107</v>
      </c>
      <c r="T3" s="170" t="s">
        <v>77</v>
      </c>
      <c r="U3" s="170" t="s">
        <v>78</v>
      </c>
      <c r="V3" s="170" t="s">
        <v>79</v>
      </c>
      <c r="W3" s="170" t="s">
        <v>80</v>
      </c>
      <c r="X3" s="170" t="s">
        <v>81</v>
      </c>
      <c r="Y3" s="170" t="s">
        <v>82</v>
      </c>
      <c r="Z3" s="170" t="s">
        <v>83</v>
      </c>
      <c r="AA3" s="170" t="s">
        <v>84</v>
      </c>
      <c r="AB3" s="170" t="s">
        <v>85</v>
      </c>
      <c r="AC3" s="170" t="s">
        <v>86</v>
      </c>
      <c r="AD3" s="170" t="s">
        <v>87</v>
      </c>
      <c r="AE3" s="170" t="s">
        <v>67</v>
      </c>
    </row>
    <row r="4" spans="1:31" ht="30" customHeight="1" x14ac:dyDescent="0.2">
      <c r="A4" s="224"/>
      <c r="B4" s="225"/>
      <c r="C4" s="190"/>
      <c r="D4" s="188"/>
      <c r="E4" s="205"/>
      <c r="F4" s="179"/>
      <c r="G4" s="380"/>
      <c r="H4" s="381"/>
      <c r="I4" s="178"/>
      <c r="J4" s="179"/>
      <c r="K4" s="180"/>
      <c r="L4" s="181"/>
      <c r="M4" s="175"/>
      <c r="N4" s="176"/>
      <c r="O4" s="202"/>
      <c r="P4" s="171"/>
      <c r="Q4" s="171"/>
      <c r="R4" s="171"/>
      <c r="S4" s="171"/>
      <c r="T4" s="171"/>
      <c r="U4" s="171"/>
      <c r="V4" s="171"/>
      <c r="W4" s="171"/>
      <c r="X4" s="171"/>
      <c r="Y4" s="171"/>
      <c r="Z4" s="171"/>
      <c r="AA4" s="171"/>
      <c r="AB4" s="171"/>
      <c r="AC4" s="171"/>
      <c r="AD4" s="171"/>
      <c r="AE4" s="171"/>
    </row>
    <row r="5" spans="1:31" ht="30" customHeight="1" x14ac:dyDescent="0.2">
      <c r="A5" s="224"/>
      <c r="B5" s="225"/>
      <c r="C5" s="191"/>
      <c r="D5" s="189"/>
      <c r="E5" s="394" t="s">
        <v>279</v>
      </c>
      <c r="F5" s="395"/>
      <c r="G5" s="380"/>
      <c r="H5" s="381"/>
      <c r="I5" s="394" t="s">
        <v>279</v>
      </c>
      <c r="J5" s="395"/>
      <c r="K5" s="180"/>
      <c r="L5" s="181"/>
      <c r="M5" s="175"/>
      <c r="N5" s="176"/>
      <c r="O5" s="202"/>
      <c r="P5" s="206" t="s">
        <v>285</v>
      </c>
      <c r="Q5" s="208" t="s">
        <v>282</v>
      </c>
      <c r="R5" s="108" t="s">
        <v>283</v>
      </c>
      <c r="S5" s="207"/>
      <c r="T5" s="107" t="s">
        <v>284</v>
      </c>
      <c r="U5" s="107" t="s">
        <v>62</v>
      </c>
      <c r="V5" s="107"/>
      <c r="W5" s="208" t="s">
        <v>63</v>
      </c>
      <c r="X5" s="141"/>
      <c r="Y5" s="141"/>
      <c r="Z5" s="144"/>
      <c r="AA5" s="144"/>
      <c r="AB5" s="144"/>
      <c r="AC5" s="144"/>
      <c r="AD5" s="141"/>
      <c r="AE5" s="145"/>
    </row>
    <row r="6" spans="1:31" ht="30" customHeight="1" x14ac:dyDescent="0.2">
      <c r="A6" s="14">
        <f>M3+1</f>
        <v>45207</v>
      </c>
      <c r="B6" s="15"/>
      <c r="C6" s="193">
        <f>A6+1</f>
        <v>45208</v>
      </c>
      <c r="D6" s="192"/>
      <c r="E6" s="167">
        <f>C6+1</f>
        <v>45209</v>
      </c>
      <c r="F6" s="186"/>
      <c r="G6" s="167">
        <f>E6+1</f>
        <v>45210</v>
      </c>
      <c r="H6" s="186"/>
      <c r="I6" s="167">
        <f>G6+1</f>
        <v>45211</v>
      </c>
      <c r="J6" s="168"/>
      <c r="K6" s="167">
        <f>I6+1</f>
        <v>45212</v>
      </c>
      <c r="L6" s="184"/>
      <c r="M6" s="14">
        <f>K6+1</f>
        <v>45213</v>
      </c>
      <c r="N6" s="74"/>
      <c r="O6" s="202"/>
      <c r="P6" s="53">
        <v>45216</v>
      </c>
      <c r="Q6" s="54" t="s">
        <v>94</v>
      </c>
      <c r="R6" s="77" t="s">
        <v>287</v>
      </c>
      <c r="S6" s="77"/>
      <c r="T6" s="54" t="s">
        <v>305</v>
      </c>
      <c r="U6" s="54" t="s">
        <v>25</v>
      </c>
      <c r="V6" s="54">
        <v>60</v>
      </c>
      <c r="W6" s="155" t="s">
        <v>286</v>
      </c>
      <c r="X6" s="54" t="s">
        <v>74</v>
      </c>
      <c r="Y6" s="54" t="s">
        <v>74</v>
      </c>
      <c r="Z6" s="83" t="s">
        <v>74</v>
      </c>
      <c r="AA6" s="83" t="s">
        <v>74</v>
      </c>
      <c r="AB6" s="83" t="s">
        <v>74</v>
      </c>
      <c r="AC6" s="83" t="s">
        <v>74</v>
      </c>
      <c r="AD6" s="54" t="s">
        <v>74</v>
      </c>
      <c r="AE6" s="112">
        <v>1</v>
      </c>
    </row>
    <row r="7" spans="1:31" ht="30" customHeight="1" x14ac:dyDescent="0.2">
      <c r="A7" s="224"/>
      <c r="B7" s="225"/>
      <c r="C7" s="221"/>
      <c r="D7" s="222"/>
      <c r="E7" s="178"/>
      <c r="F7" s="179"/>
      <c r="G7" s="380"/>
      <c r="H7" s="381"/>
      <c r="I7" s="380"/>
      <c r="J7" s="381"/>
      <c r="K7" s="380"/>
      <c r="L7" s="382"/>
      <c r="M7" s="224"/>
      <c r="N7" s="226"/>
      <c r="O7" s="202"/>
      <c r="P7" s="106">
        <v>45226</v>
      </c>
      <c r="Q7" s="107" t="s">
        <v>24</v>
      </c>
      <c r="R7" s="108" t="s">
        <v>310</v>
      </c>
      <c r="S7" s="107" t="s">
        <v>309</v>
      </c>
      <c r="T7" s="107" t="s">
        <v>311</v>
      </c>
      <c r="U7" s="107" t="s">
        <v>44</v>
      </c>
      <c r="V7" s="107">
        <v>8</v>
      </c>
      <c r="W7" s="108" t="s">
        <v>312</v>
      </c>
      <c r="X7" s="107" t="s">
        <v>74</v>
      </c>
      <c r="Y7" s="107" t="s">
        <v>74</v>
      </c>
      <c r="Z7" s="132" t="s">
        <v>313</v>
      </c>
      <c r="AA7" s="132" t="s">
        <v>313</v>
      </c>
      <c r="AB7" s="132" t="s">
        <v>74</v>
      </c>
      <c r="AC7" s="132"/>
      <c r="AD7" s="107"/>
      <c r="AE7" s="169"/>
    </row>
    <row r="8" spans="1:31" ht="30" customHeight="1" x14ac:dyDescent="0.2">
      <c r="A8" s="224"/>
      <c r="B8" s="225"/>
      <c r="C8" s="396" t="s">
        <v>128</v>
      </c>
      <c r="D8" s="397"/>
      <c r="E8" s="394" t="s">
        <v>279</v>
      </c>
      <c r="F8" s="395"/>
      <c r="G8" s="380"/>
      <c r="H8" s="381"/>
      <c r="I8" s="394" t="s">
        <v>279</v>
      </c>
      <c r="J8" s="395"/>
      <c r="K8" s="380"/>
      <c r="L8" s="382"/>
      <c r="M8" s="224"/>
      <c r="N8" s="226"/>
      <c r="O8" s="202"/>
      <c r="P8" s="140"/>
      <c r="Q8" s="141"/>
      <c r="R8" s="141"/>
      <c r="S8" s="141"/>
      <c r="T8" s="141"/>
      <c r="U8" s="141"/>
      <c r="V8" s="141"/>
      <c r="W8" s="141"/>
      <c r="X8" s="141"/>
      <c r="Y8" s="141"/>
      <c r="Z8" s="144"/>
      <c r="AA8" s="144"/>
      <c r="AB8" s="144"/>
      <c r="AC8" s="144"/>
      <c r="AD8" s="141"/>
      <c r="AE8" s="145"/>
    </row>
    <row r="9" spans="1:31" ht="30" customHeight="1" x14ac:dyDescent="0.2">
      <c r="A9" s="14">
        <f>M6+1</f>
        <v>45214</v>
      </c>
      <c r="B9" s="15"/>
      <c r="C9" s="167">
        <f>A9+1</f>
        <v>45215</v>
      </c>
      <c r="D9" s="168"/>
      <c r="E9" s="167">
        <f>C9+1</f>
        <v>45216</v>
      </c>
      <c r="F9" s="168"/>
      <c r="G9" s="167">
        <f>E9+1</f>
        <v>45217</v>
      </c>
      <c r="H9" s="168"/>
      <c r="I9" s="167">
        <f>G9+1</f>
        <v>45218</v>
      </c>
      <c r="J9" s="182"/>
      <c r="K9" s="183">
        <f>I9+1</f>
        <v>45219</v>
      </c>
      <c r="L9" s="184"/>
      <c r="M9" s="14">
        <f>K9+1</f>
        <v>45220</v>
      </c>
      <c r="N9" s="74"/>
      <c r="O9" s="202"/>
      <c r="P9" s="55"/>
      <c r="Q9" s="55"/>
      <c r="R9" s="55"/>
      <c r="S9" s="55"/>
      <c r="T9" s="55"/>
      <c r="U9" s="55"/>
      <c r="V9" s="55"/>
      <c r="W9" s="55"/>
      <c r="X9" s="55"/>
      <c r="Y9" s="55"/>
      <c r="Z9" s="56"/>
      <c r="AA9" s="56"/>
      <c r="AB9" s="56"/>
      <c r="AC9" s="56"/>
      <c r="AD9" s="55"/>
      <c r="AE9" s="55"/>
    </row>
    <row r="10" spans="1:31" ht="30" customHeight="1" x14ac:dyDescent="0.2">
      <c r="A10" s="224"/>
      <c r="B10" s="225"/>
      <c r="C10" s="380"/>
      <c r="D10" s="381"/>
      <c r="E10" s="404" t="s">
        <v>304</v>
      </c>
      <c r="F10" s="405"/>
      <c r="G10" s="178"/>
      <c r="H10" s="179"/>
      <c r="I10" s="180"/>
      <c r="J10" s="181"/>
      <c r="K10" s="178"/>
      <c r="L10" s="185"/>
      <c r="M10" s="224"/>
      <c r="N10" s="226"/>
      <c r="O10" s="202"/>
      <c r="P10" s="55"/>
      <c r="Q10" s="55"/>
      <c r="R10" s="55"/>
      <c r="S10" s="55"/>
      <c r="T10" s="55"/>
      <c r="U10" s="55"/>
      <c r="V10" s="55"/>
      <c r="W10" s="55"/>
      <c r="X10" s="55"/>
      <c r="Y10" s="55"/>
      <c r="Z10" s="56"/>
      <c r="AA10" s="56"/>
      <c r="AB10" s="56"/>
      <c r="AC10" s="56"/>
      <c r="AD10" s="55"/>
      <c r="AE10" s="55"/>
    </row>
    <row r="11" spans="1:31" ht="30" customHeight="1" x14ac:dyDescent="0.2">
      <c r="A11" s="224"/>
      <c r="B11" s="225"/>
      <c r="C11" s="394" t="s">
        <v>268</v>
      </c>
      <c r="D11" s="395"/>
      <c r="E11" s="394" t="s">
        <v>279</v>
      </c>
      <c r="F11" s="395"/>
      <c r="G11" s="178"/>
      <c r="H11" s="179"/>
      <c r="I11" s="394" t="s">
        <v>279</v>
      </c>
      <c r="J11" s="395"/>
      <c r="K11" s="178"/>
      <c r="L11" s="185"/>
      <c r="M11" s="224"/>
      <c r="N11" s="226"/>
      <c r="O11" s="202"/>
      <c r="P11" s="55"/>
      <c r="Q11" s="55"/>
      <c r="R11" s="55"/>
      <c r="S11" s="55"/>
      <c r="T11" s="55"/>
      <c r="U11" s="55"/>
      <c r="V11" s="55"/>
      <c r="W11" s="55"/>
      <c r="X11" s="55"/>
      <c r="Y11" s="55"/>
      <c r="Z11" s="56"/>
      <c r="AA11" s="56"/>
      <c r="AB11" s="56"/>
      <c r="AC11" s="56"/>
      <c r="AD11" s="55"/>
      <c r="AE11" s="55"/>
    </row>
    <row r="12" spans="1:31" ht="30" customHeight="1" x14ac:dyDescent="0.2">
      <c r="A12" s="14">
        <f>M9+1</f>
        <v>45221</v>
      </c>
      <c r="B12" s="15"/>
      <c r="C12" s="167">
        <f>A12+1</f>
        <v>45222</v>
      </c>
      <c r="D12" s="168"/>
      <c r="E12" s="167">
        <f>C12+1</f>
        <v>45223</v>
      </c>
      <c r="F12" s="168"/>
      <c r="G12" s="167">
        <f>E12+1</f>
        <v>45224</v>
      </c>
      <c r="H12" s="168"/>
      <c r="I12" s="167">
        <f>G12+1</f>
        <v>45225</v>
      </c>
      <c r="J12" s="182"/>
      <c r="K12" s="183">
        <f>I12+1</f>
        <v>45226</v>
      </c>
      <c r="L12" s="182"/>
      <c r="M12" s="14">
        <f>K12+1</f>
        <v>45227</v>
      </c>
      <c r="N12" s="74"/>
      <c r="O12" s="202"/>
      <c r="P12" s="55"/>
      <c r="Q12" s="55"/>
      <c r="R12" s="55"/>
      <c r="S12" s="55"/>
      <c r="T12" s="55"/>
      <c r="U12" s="55"/>
      <c r="V12" s="55"/>
      <c r="W12" s="55"/>
      <c r="X12" s="55"/>
      <c r="Y12" s="55"/>
      <c r="Z12" s="56"/>
      <c r="AA12" s="56"/>
      <c r="AB12" s="56"/>
      <c r="AC12" s="56"/>
      <c r="AD12" s="55"/>
      <c r="AE12" s="55"/>
    </row>
    <row r="13" spans="1:31" ht="30" customHeight="1" x14ac:dyDescent="0.2">
      <c r="A13" s="224"/>
      <c r="B13" s="225"/>
      <c r="C13" s="380"/>
      <c r="D13" s="381"/>
      <c r="E13" s="380"/>
      <c r="F13" s="381"/>
      <c r="G13" s="380"/>
      <c r="H13" s="381"/>
      <c r="I13" s="406"/>
      <c r="J13" s="407"/>
      <c r="K13" s="180"/>
      <c r="L13" s="181"/>
      <c r="M13" s="224"/>
      <c r="N13" s="226"/>
      <c r="O13" s="202"/>
      <c r="P13" s="91" t="s">
        <v>260</v>
      </c>
      <c r="Q13" s="1"/>
      <c r="R13" s="52"/>
      <c r="S13" s="52"/>
      <c r="T13" s="1"/>
      <c r="U13" s="52"/>
      <c r="V13" s="52"/>
      <c r="W13" s="52"/>
      <c r="X13" s="52"/>
      <c r="Y13" s="52"/>
      <c r="Z13" s="52"/>
      <c r="AA13" s="52"/>
      <c r="AB13" s="52"/>
      <c r="AC13" s="52"/>
      <c r="AD13" s="52"/>
      <c r="AE13" s="1"/>
    </row>
    <row r="14" spans="1:31" ht="30" customHeight="1" x14ac:dyDescent="0.2">
      <c r="A14" s="224"/>
      <c r="B14" s="225"/>
      <c r="C14" s="394" t="s">
        <v>278</v>
      </c>
      <c r="D14" s="395"/>
      <c r="E14" s="394" t="s">
        <v>279</v>
      </c>
      <c r="F14" s="395"/>
      <c r="G14" s="380"/>
      <c r="H14" s="381"/>
      <c r="I14" s="394" t="s">
        <v>279</v>
      </c>
      <c r="J14" s="395"/>
      <c r="K14" s="398" t="s">
        <v>320</v>
      </c>
      <c r="L14" s="399"/>
      <c r="M14" s="224"/>
      <c r="N14" s="226"/>
      <c r="O14" s="202"/>
      <c r="P14" s="203" t="s">
        <v>35</v>
      </c>
      <c r="Q14" s="90" t="s">
        <v>27</v>
      </c>
      <c r="R14" s="97" t="s">
        <v>23</v>
      </c>
      <c r="S14" s="96"/>
      <c r="T14" s="97"/>
      <c r="U14" s="204"/>
      <c r="V14" s="204"/>
      <c r="W14" s="204"/>
      <c r="X14" s="204"/>
      <c r="Y14" s="204"/>
      <c r="Z14" s="204"/>
      <c r="AA14" s="204"/>
      <c r="AB14" s="204"/>
      <c r="AC14" s="204"/>
      <c r="AD14" s="204"/>
      <c r="AE14" s="204"/>
    </row>
    <row r="15" spans="1:31" ht="30" customHeight="1" x14ac:dyDescent="0.2">
      <c r="A15" s="14">
        <f>M12+1</f>
        <v>45228</v>
      </c>
      <c r="B15" s="15"/>
      <c r="C15" s="167">
        <f>A15+1</f>
        <v>45229</v>
      </c>
      <c r="D15" s="168"/>
      <c r="E15" s="167">
        <f>C15+1</f>
        <v>45230</v>
      </c>
      <c r="F15" s="182"/>
      <c r="G15" s="167">
        <f>E15+1</f>
        <v>45231</v>
      </c>
      <c r="H15" s="182"/>
      <c r="I15" s="167">
        <f>G15+1</f>
        <v>45232</v>
      </c>
      <c r="J15" s="182"/>
      <c r="K15" s="167">
        <f>I15+1</f>
        <v>45233</v>
      </c>
      <c r="L15" s="182"/>
      <c r="M15" s="14">
        <f>K15+1</f>
        <v>45234</v>
      </c>
      <c r="N15" s="74"/>
      <c r="O15" s="202"/>
      <c r="P15" s="202"/>
      <c r="Q15" s="202"/>
      <c r="R15" s="202"/>
      <c r="S15" s="202"/>
      <c r="T15" s="202"/>
      <c r="U15" s="202"/>
      <c r="V15" s="202"/>
      <c r="W15" s="202"/>
      <c r="X15" s="202"/>
      <c r="Y15" s="202"/>
      <c r="Z15" s="202"/>
      <c r="AA15" s="202"/>
      <c r="AB15" s="202"/>
      <c r="AC15" s="202"/>
      <c r="AD15" s="202"/>
      <c r="AE15" s="202"/>
    </row>
    <row r="16" spans="1:31" ht="30" customHeight="1" x14ac:dyDescent="0.2">
      <c r="A16" s="224"/>
      <c r="B16" s="225"/>
      <c r="C16" s="380"/>
      <c r="D16" s="381"/>
      <c r="E16" s="180"/>
      <c r="F16" s="181"/>
      <c r="G16" s="180"/>
      <c r="H16" s="181"/>
      <c r="I16" s="180"/>
      <c r="J16" s="181"/>
      <c r="K16" s="180"/>
      <c r="L16" s="181"/>
      <c r="M16" s="224"/>
      <c r="N16" s="226"/>
      <c r="O16" s="202"/>
      <c r="P16" s="202"/>
      <c r="Q16" s="202"/>
      <c r="R16" s="202"/>
      <c r="S16" s="202"/>
      <c r="T16" s="202"/>
      <c r="U16" s="202"/>
      <c r="V16" s="202"/>
      <c r="W16" s="202"/>
      <c r="X16" s="202"/>
      <c r="Y16" s="202"/>
      <c r="Z16" s="202"/>
      <c r="AA16" s="202"/>
      <c r="AB16" s="202"/>
      <c r="AC16" s="202"/>
      <c r="AD16" s="202"/>
      <c r="AE16" s="202"/>
    </row>
    <row r="17" spans="1:31" ht="30" customHeight="1" x14ac:dyDescent="0.2">
      <c r="A17" s="224"/>
      <c r="B17" s="225"/>
      <c r="C17" s="380"/>
      <c r="D17" s="381"/>
      <c r="E17" s="394" t="s">
        <v>279</v>
      </c>
      <c r="F17" s="395"/>
      <c r="G17" s="180"/>
      <c r="H17" s="181"/>
      <c r="I17" s="180"/>
      <c r="J17" s="181"/>
      <c r="K17" s="180"/>
      <c r="L17" s="181"/>
      <c r="M17" s="224"/>
      <c r="N17" s="226"/>
      <c r="O17" s="202"/>
      <c r="P17" s="202"/>
      <c r="Q17" s="202"/>
      <c r="R17" s="202"/>
      <c r="S17" s="202"/>
      <c r="T17" s="202"/>
      <c r="U17" s="202"/>
      <c r="V17" s="202"/>
      <c r="W17" s="202"/>
      <c r="X17" s="202"/>
      <c r="Y17" s="202"/>
      <c r="Z17" s="202"/>
      <c r="AA17" s="202"/>
      <c r="AB17" s="202"/>
      <c r="AC17" s="202"/>
      <c r="AD17" s="202"/>
      <c r="AE17" s="202"/>
    </row>
    <row r="18" spans="1:31" ht="30" customHeight="1" x14ac:dyDescent="0.2">
      <c r="A18" s="14">
        <f>M15+1</f>
        <v>45235</v>
      </c>
      <c r="B18" s="15"/>
      <c r="C18" s="167">
        <f>A18+1</f>
        <v>45236</v>
      </c>
      <c r="D18" s="182"/>
      <c r="E18" s="383"/>
      <c r="F18" s="384"/>
      <c r="G18" s="384"/>
      <c r="H18" s="384"/>
      <c r="I18" s="384"/>
      <c r="J18" s="384"/>
      <c r="K18" s="384"/>
      <c r="L18" s="384"/>
      <c r="M18" s="384"/>
      <c r="N18" s="385"/>
      <c r="O18" s="202"/>
      <c r="P18" s="202"/>
      <c r="Q18" s="202"/>
      <c r="R18" s="202"/>
      <c r="S18" s="202"/>
      <c r="T18" s="202"/>
      <c r="U18" s="202"/>
      <c r="V18" s="202"/>
      <c r="W18" s="202"/>
      <c r="X18" s="202"/>
      <c r="Y18" s="202"/>
      <c r="Z18" s="202"/>
      <c r="AA18" s="202"/>
      <c r="AB18" s="202"/>
      <c r="AC18" s="202"/>
      <c r="AD18" s="202"/>
      <c r="AE18" s="202"/>
    </row>
    <row r="19" spans="1:31" ht="30" customHeight="1" x14ac:dyDescent="0.2">
      <c r="A19" s="224"/>
      <c r="B19" s="225"/>
      <c r="C19" s="180"/>
      <c r="D19" s="181"/>
      <c r="E19" s="386"/>
      <c r="F19" s="387"/>
      <c r="G19" s="387"/>
      <c r="H19" s="387"/>
      <c r="I19" s="387"/>
      <c r="J19" s="387"/>
      <c r="K19" s="387"/>
      <c r="L19" s="387"/>
      <c r="M19" s="387"/>
      <c r="N19" s="388"/>
      <c r="O19" s="202"/>
      <c r="P19" s="202"/>
      <c r="Q19" s="202"/>
      <c r="R19" s="202"/>
      <c r="S19" s="202"/>
      <c r="T19" s="202"/>
      <c r="U19" s="202"/>
      <c r="V19" s="202"/>
      <c r="W19" s="202"/>
      <c r="X19" s="202"/>
      <c r="Y19" s="202"/>
      <c r="Z19" s="202"/>
      <c r="AA19" s="202"/>
      <c r="AB19" s="202"/>
      <c r="AC19" s="202"/>
      <c r="AD19" s="202"/>
      <c r="AE19" s="202"/>
    </row>
    <row r="20" spans="1:31" ht="30" customHeight="1" x14ac:dyDescent="0.2">
      <c r="A20" s="288"/>
      <c r="B20" s="289"/>
      <c r="C20" s="194"/>
      <c r="D20" s="195"/>
      <c r="E20" s="389"/>
      <c r="F20" s="390"/>
      <c r="G20" s="390"/>
      <c r="H20" s="390"/>
      <c r="I20" s="390"/>
      <c r="J20" s="390"/>
      <c r="K20" s="390"/>
      <c r="L20" s="390"/>
      <c r="M20" s="390"/>
      <c r="N20" s="391"/>
      <c r="O20" s="202"/>
      <c r="P20" s="202"/>
      <c r="Q20" s="202"/>
      <c r="R20" s="202"/>
      <c r="S20" s="202"/>
      <c r="T20" s="202"/>
      <c r="U20" s="202"/>
      <c r="V20" s="202"/>
      <c r="W20" s="202"/>
      <c r="X20" s="202"/>
      <c r="Y20" s="202"/>
      <c r="Z20" s="202"/>
      <c r="AA20" s="202"/>
      <c r="AB20" s="202"/>
      <c r="AC20" s="202"/>
      <c r="AD20" s="202"/>
      <c r="AE20" s="202"/>
    </row>
  </sheetData>
  <autoFilter ref="P3:AE4" xr:uid="{194136E4-81C1-4466-8EE0-0A6485701BEE}"/>
  <mergeCells count="60">
    <mergeCell ref="E18:N20"/>
    <mergeCell ref="A19:B19"/>
    <mergeCell ref="A20:B20"/>
    <mergeCell ref="A16:B16"/>
    <mergeCell ref="C16:D16"/>
    <mergeCell ref="M16:N16"/>
    <mergeCell ref="A17:B17"/>
    <mergeCell ref="C17:D17"/>
    <mergeCell ref="M17:N17"/>
    <mergeCell ref="E17:F17"/>
    <mergeCell ref="A13:B13"/>
    <mergeCell ref="C13:D13"/>
    <mergeCell ref="E13:F13"/>
    <mergeCell ref="G13:H13"/>
    <mergeCell ref="M13:N13"/>
    <mergeCell ref="I13:J13"/>
    <mergeCell ref="A14:B14"/>
    <mergeCell ref="C14:D14"/>
    <mergeCell ref="E14:F14"/>
    <mergeCell ref="G14:H14"/>
    <mergeCell ref="M14:N14"/>
    <mergeCell ref="I14:J14"/>
    <mergeCell ref="K14:L14"/>
    <mergeCell ref="A10:B10"/>
    <mergeCell ref="C10:D10"/>
    <mergeCell ref="M10:N10"/>
    <mergeCell ref="A11:B11"/>
    <mergeCell ref="C11:D11"/>
    <mergeCell ref="M11:N11"/>
    <mergeCell ref="E11:F11"/>
    <mergeCell ref="I11:J11"/>
    <mergeCell ref="E10:F10"/>
    <mergeCell ref="M7:N7"/>
    <mergeCell ref="A8:B8"/>
    <mergeCell ref="G8:H8"/>
    <mergeCell ref="I8:J8"/>
    <mergeCell ref="K8:L8"/>
    <mergeCell ref="M8:N8"/>
    <mergeCell ref="A7:B7"/>
    <mergeCell ref="G7:H7"/>
    <mergeCell ref="I7:J7"/>
    <mergeCell ref="K7:L7"/>
    <mergeCell ref="C8:D8"/>
    <mergeCell ref="C7:D7"/>
    <mergeCell ref="E8:F8"/>
    <mergeCell ref="M2:N2"/>
    <mergeCell ref="P2:AE2"/>
    <mergeCell ref="A4:B4"/>
    <mergeCell ref="G4:H5"/>
    <mergeCell ref="A5:B5"/>
    <mergeCell ref="E5:F5"/>
    <mergeCell ref="I5:J5"/>
    <mergeCell ref="A1:I1"/>
    <mergeCell ref="K1:L1"/>
    <mergeCell ref="A2:B2"/>
    <mergeCell ref="C2:D2"/>
    <mergeCell ref="E2:F2"/>
    <mergeCell ref="G2:H2"/>
    <mergeCell ref="I2:J2"/>
    <mergeCell ref="K2:L2"/>
  </mergeCells>
  <conditionalFormatting sqref="A3 C3 E3 G3 K3 M3 A6 C6 E6 G6 K6 M6 A9 C9 E9 G9 K9 M9 A12 C12 E12 G12 K12 M12 A15 C15 E15 G15 K15 M15 A18 C18">
    <cfRule type="expression" dxfId="39" priority="3">
      <formula>MONTH(A3)&lt;&gt;MONTH($A$1)</formula>
    </cfRule>
    <cfRule type="expression" dxfId="38" priority="4">
      <formula>OR(WEEKDAY(A3,1)=1,WEEKDAY(A3,1)=7)</formula>
    </cfRule>
  </conditionalFormatting>
  <conditionalFormatting sqref="I3 I6 I9 I12 I15">
    <cfRule type="expression" dxfId="37" priority="1">
      <formula>MONTH(I3)&lt;&gt;MONTH($A$1)</formula>
    </cfRule>
    <cfRule type="expression" dxfId="36" priority="2">
      <formula>OR(WEEKDAY(I3,1)=1,WEEKDAY(I3,1)=7)</formula>
    </cfRule>
  </conditionalFormatting>
  <pageMargins left="0.7" right="0.7" top="0.75" bottom="0.75" header="0.3" footer="0.3"/>
  <pageSetup scale="4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D4523-1122-4600-829E-5A9787AC20AF}">
  <sheetPr>
    <pageSetUpPr fitToPage="1"/>
  </sheetPr>
  <dimension ref="A1:AE20"/>
  <sheetViews>
    <sheetView workbookViewId="0">
      <selection sqref="A1:I1"/>
    </sheetView>
  </sheetViews>
  <sheetFormatPr defaultRowHeight="12.75" x14ac:dyDescent="0.2"/>
  <cols>
    <col min="1" max="1" width="5.7109375" customWidth="1"/>
    <col min="2" max="2" width="15.7109375" customWidth="1"/>
    <col min="3" max="3" width="5.7109375" customWidth="1"/>
    <col min="4" max="4" width="15.7109375" customWidth="1"/>
    <col min="5" max="5" width="5.7109375" customWidth="1"/>
    <col min="6" max="6" width="15.7109375" customWidth="1"/>
    <col min="7" max="7" width="5.7109375" customWidth="1"/>
    <col min="8" max="8" width="15.7109375" customWidth="1"/>
    <col min="9" max="9" width="5.7109375" customWidth="1"/>
    <col min="10" max="10" width="15.7109375" customWidth="1"/>
    <col min="11" max="11" width="5.7109375" customWidth="1"/>
    <col min="12" max="12" width="15.7109375" customWidth="1"/>
    <col min="13" max="13" width="5.7109375" customWidth="1"/>
    <col min="14" max="14" width="15.7109375" customWidth="1"/>
    <col min="16" max="17" width="15.7109375" customWidth="1"/>
    <col min="18" max="18" width="30.7109375" customWidth="1"/>
    <col min="19" max="31" width="15.7109375" customWidth="1"/>
  </cols>
  <sheetData>
    <row r="1" spans="1:31" ht="75" customHeight="1" x14ac:dyDescent="0.2">
      <c r="A1" s="377">
        <f>DATE('1'!AD18,'1'!AD20+15,1)</f>
        <v>45231</v>
      </c>
      <c r="B1" s="377"/>
      <c r="C1" s="377"/>
      <c r="D1" s="377"/>
      <c r="E1" s="377"/>
      <c r="F1" s="377"/>
      <c r="G1" s="377"/>
      <c r="H1" s="377"/>
      <c r="I1" s="377"/>
      <c r="J1" s="200"/>
      <c r="K1" s="378"/>
      <c r="L1" s="378"/>
      <c r="M1" s="172"/>
      <c r="N1" s="173"/>
      <c r="O1" s="202"/>
      <c r="P1" s="202"/>
      <c r="Q1" s="202"/>
      <c r="R1" s="202"/>
      <c r="S1" s="202"/>
      <c r="T1" s="202"/>
      <c r="U1" s="202"/>
      <c r="V1" s="202"/>
      <c r="W1" s="202"/>
      <c r="X1" s="202"/>
      <c r="Y1" s="202"/>
      <c r="Z1" s="202"/>
      <c r="AA1" s="202"/>
      <c r="AB1" s="202"/>
      <c r="AC1" s="202"/>
      <c r="AD1" s="202"/>
      <c r="AE1" s="202"/>
    </row>
    <row r="2" spans="1:31" ht="30" customHeight="1" thickBot="1" x14ac:dyDescent="0.25">
      <c r="A2" s="244">
        <f>A3</f>
        <v>45228</v>
      </c>
      <c r="B2" s="245"/>
      <c r="C2" s="379">
        <f>C3</f>
        <v>45229</v>
      </c>
      <c r="D2" s="379"/>
      <c r="E2" s="245">
        <f>E3</f>
        <v>45230</v>
      </c>
      <c r="F2" s="245"/>
      <c r="G2" s="245">
        <f>G3</f>
        <v>45231</v>
      </c>
      <c r="H2" s="245"/>
      <c r="I2" s="245">
        <f>I3</f>
        <v>45232</v>
      </c>
      <c r="J2" s="245"/>
      <c r="K2" s="245">
        <f>K3</f>
        <v>45233</v>
      </c>
      <c r="L2" s="245"/>
      <c r="M2" s="245">
        <f>M3</f>
        <v>45234</v>
      </c>
      <c r="N2" s="247"/>
      <c r="O2" s="202"/>
      <c r="P2" s="314" t="s">
        <v>22</v>
      </c>
      <c r="Q2" s="314"/>
      <c r="R2" s="314"/>
      <c r="S2" s="314"/>
      <c r="T2" s="314"/>
      <c r="U2" s="314"/>
      <c r="V2" s="314"/>
      <c r="W2" s="314"/>
      <c r="X2" s="314"/>
      <c r="Y2" s="314"/>
      <c r="Z2" s="314"/>
      <c r="AA2" s="314"/>
      <c r="AB2" s="314"/>
      <c r="AC2" s="314"/>
      <c r="AD2" s="314"/>
      <c r="AE2" s="314"/>
    </row>
    <row r="3" spans="1:31" ht="30" customHeight="1" x14ac:dyDescent="0.2">
      <c r="A3" s="14">
        <f>$A$1-(WEEKDAY($A$1,1)-(start_day-1))-IF((WEEKDAY($A$1,1)-(start_day-1))&lt;=0,7,0)+1</f>
        <v>45228</v>
      </c>
      <c r="B3" s="15"/>
      <c r="C3" s="196">
        <f>A3+1</f>
        <v>45229</v>
      </c>
      <c r="D3" s="197"/>
      <c r="E3" s="187">
        <f>C3+1</f>
        <v>45230</v>
      </c>
      <c r="F3" s="186"/>
      <c r="G3" s="183">
        <f>E3+1</f>
        <v>45231</v>
      </c>
      <c r="H3" s="186"/>
      <c r="I3" s="183">
        <f>G3+1</f>
        <v>45232</v>
      </c>
      <c r="J3" s="186"/>
      <c r="K3" s="167">
        <f>I3+1</f>
        <v>45233</v>
      </c>
      <c r="L3" s="182"/>
      <c r="M3" s="14">
        <f>K3+1</f>
        <v>45234</v>
      </c>
      <c r="N3" s="177"/>
      <c r="O3" s="202"/>
      <c r="P3" s="170" t="s">
        <v>65</v>
      </c>
      <c r="Q3" s="170" t="s">
        <v>88</v>
      </c>
      <c r="R3" s="170" t="s">
        <v>66</v>
      </c>
      <c r="S3" s="170" t="s">
        <v>107</v>
      </c>
      <c r="T3" s="170" t="s">
        <v>77</v>
      </c>
      <c r="U3" s="170" t="s">
        <v>78</v>
      </c>
      <c r="V3" s="170" t="s">
        <v>79</v>
      </c>
      <c r="W3" s="170" t="s">
        <v>80</v>
      </c>
      <c r="X3" s="170" t="s">
        <v>81</v>
      </c>
      <c r="Y3" s="170" t="s">
        <v>82</v>
      </c>
      <c r="Z3" s="170" t="s">
        <v>83</v>
      </c>
      <c r="AA3" s="170" t="s">
        <v>84</v>
      </c>
      <c r="AB3" s="170" t="s">
        <v>85</v>
      </c>
      <c r="AC3" s="170" t="s">
        <v>86</v>
      </c>
      <c r="AD3" s="170" t="s">
        <v>87</v>
      </c>
      <c r="AE3" s="170" t="s">
        <v>67</v>
      </c>
    </row>
    <row r="4" spans="1:31" ht="30" customHeight="1" x14ac:dyDescent="0.2">
      <c r="A4" s="224"/>
      <c r="B4" s="225"/>
      <c r="C4" s="190"/>
      <c r="D4" s="188"/>
      <c r="E4" s="375"/>
      <c r="F4" s="376"/>
      <c r="G4" s="380"/>
      <c r="H4" s="381"/>
      <c r="I4" s="178"/>
      <c r="J4" s="179"/>
      <c r="K4" s="180"/>
      <c r="L4" s="181"/>
      <c r="M4" s="408" t="s">
        <v>322</v>
      </c>
      <c r="N4" s="409"/>
      <c r="O4" s="202"/>
      <c r="P4" s="171"/>
      <c r="Q4" s="171"/>
      <c r="R4" s="171"/>
      <c r="S4" s="171"/>
      <c r="T4" s="171"/>
      <c r="U4" s="171"/>
      <c r="V4" s="171"/>
      <c r="W4" s="171"/>
      <c r="X4" s="171"/>
      <c r="Y4" s="171"/>
      <c r="Z4" s="171"/>
      <c r="AA4" s="171"/>
      <c r="AB4" s="171"/>
      <c r="AC4" s="171"/>
      <c r="AD4" s="171"/>
      <c r="AE4" s="171"/>
    </row>
    <row r="5" spans="1:31" ht="30" customHeight="1" x14ac:dyDescent="0.2">
      <c r="A5" s="224"/>
      <c r="B5" s="225"/>
      <c r="C5" s="191"/>
      <c r="D5" s="189"/>
      <c r="E5" s="375"/>
      <c r="F5" s="376"/>
      <c r="G5" s="380"/>
      <c r="H5" s="381"/>
      <c r="I5" s="394" t="s">
        <v>279</v>
      </c>
      <c r="J5" s="395"/>
      <c r="K5" s="180"/>
      <c r="L5" s="181"/>
      <c r="M5" s="175"/>
      <c r="N5" s="176"/>
      <c r="O5" s="202"/>
      <c r="P5" s="209">
        <v>45234</v>
      </c>
      <c r="Q5" s="210" t="s">
        <v>92</v>
      </c>
      <c r="R5" s="210" t="s">
        <v>261</v>
      </c>
      <c r="S5" s="211"/>
      <c r="T5" s="212" t="s">
        <v>262</v>
      </c>
      <c r="U5" s="212" t="s">
        <v>156</v>
      </c>
      <c r="V5" s="212">
        <v>53</v>
      </c>
      <c r="W5" s="210" t="s">
        <v>321</v>
      </c>
      <c r="X5" s="212" t="s">
        <v>74</v>
      </c>
      <c r="Y5" s="212" t="s">
        <v>74</v>
      </c>
      <c r="Z5" s="213" t="s">
        <v>74</v>
      </c>
      <c r="AA5" s="213" t="s">
        <v>74</v>
      </c>
      <c r="AB5" s="213" t="s">
        <v>74</v>
      </c>
      <c r="AC5" s="213" t="s">
        <v>74</v>
      </c>
      <c r="AD5" s="212" t="s">
        <v>74</v>
      </c>
      <c r="AE5" s="214">
        <v>1</v>
      </c>
    </row>
    <row r="6" spans="1:31" ht="30" customHeight="1" x14ac:dyDescent="0.2">
      <c r="A6" s="14">
        <f>M3+1</f>
        <v>45235</v>
      </c>
      <c r="B6" s="15"/>
      <c r="C6" s="193">
        <f>A6+1</f>
        <v>45236</v>
      </c>
      <c r="D6" s="192"/>
      <c r="E6" s="167">
        <f>C6+1</f>
        <v>45237</v>
      </c>
      <c r="F6" s="186"/>
      <c r="G6" s="167">
        <f>E6+1</f>
        <v>45238</v>
      </c>
      <c r="H6" s="186"/>
      <c r="I6" s="167">
        <f>G6+1</f>
        <v>45239</v>
      </c>
      <c r="J6" s="168"/>
      <c r="K6" s="167">
        <f>I6+1</f>
        <v>45240</v>
      </c>
      <c r="L6" s="184"/>
      <c r="M6" s="14">
        <f>K6+1</f>
        <v>45241</v>
      </c>
      <c r="N6" s="74"/>
      <c r="O6" s="202"/>
      <c r="P6" s="106">
        <v>45248</v>
      </c>
      <c r="Q6" s="107" t="s">
        <v>24</v>
      </c>
      <c r="R6" s="108" t="s">
        <v>314</v>
      </c>
      <c r="S6" s="108" t="s">
        <v>31</v>
      </c>
      <c r="T6" s="107" t="s">
        <v>315</v>
      </c>
      <c r="U6" s="107" t="s">
        <v>44</v>
      </c>
      <c r="V6" s="107" t="s">
        <v>316</v>
      </c>
      <c r="W6" s="107" t="s">
        <v>317</v>
      </c>
      <c r="X6" s="107" t="s">
        <v>74</v>
      </c>
      <c r="Y6" s="107" t="s">
        <v>74</v>
      </c>
      <c r="Z6" s="132" t="s">
        <v>31</v>
      </c>
      <c r="AA6" s="132" t="s">
        <v>318</v>
      </c>
      <c r="AB6" s="132" t="s">
        <v>74</v>
      </c>
      <c r="AC6" s="132" t="s">
        <v>244</v>
      </c>
      <c r="AD6" s="107" t="s">
        <v>74</v>
      </c>
      <c r="AE6" s="169">
        <v>1</v>
      </c>
    </row>
    <row r="7" spans="1:31" ht="30" customHeight="1" x14ac:dyDescent="0.2">
      <c r="A7" s="224"/>
      <c r="B7" s="225"/>
      <c r="C7" s="221"/>
      <c r="D7" s="222"/>
      <c r="E7" s="380"/>
      <c r="F7" s="381"/>
      <c r="G7" s="380"/>
      <c r="H7" s="381"/>
      <c r="I7" s="380"/>
      <c r="J7" s="381"/>
      <c r="K7" s="380"/>
      <c r="L7" s="382"/>
      <c r="M7" s="224"/>
      <c r="N7" s="226"/>
      <c r="O7" s="202"/>
      <c r="P7" s="113">
        <v>45258</v>
      </c>
      <c r="Q7" s="114" t="s">
        <v>24</v>
      </c>
      <c r="R7" s="117" t="s">
        <v>329</v>
      </c>
      <c r="S7" s="114"/>
      <c r="T7" s="114" t="s">
        <v>212</v>
      </c>
      <c r="U7" s="114" t="s">
        <v>156</v>
      </c>
      <c r="V7" s="114"/>
      <c r="W7" s="114" t="s">
        <v>330</v>
      </c>
      <c r="X7" s="114" t="s">
        <v>74</v>
      </c>
      <c r="Y7" s="114" t="s">
        <v>74</v>
      </c>
      <c r="Z7" s="115" t="s">
        <v>74</v>
      </c>
      <c r="AA7" s="115"/>
      <c r="AB7" s="115" t="s">
        <v>74</v>
      </c>
      <c r="AC7" s="115"/>
      <c r="AD7" s="114"/>
      <c r="AE7" s="134">
        <v>0.8</v>
      </c>
    </row>
    <row r="8" spans="1:31" ht="30" customHeight="1" x14ac:dyDescent="0.2">
      <c r="A8" s="224"/>
      <c r="B8" s="225"/>
      <c r="C8" s="221"/>
      <c r="D8" s="222"/>
      <c r="E8" s="380"/>
      <c r="F8" s="381"/>
      <c r="G8" s="380"/>
      <c r="H8" s="381"/>
      <c r="I8" s="380"/>
      <c r="J8" s="381"/>
      <c r="K8" s="410" t="s">
        <v>274</v>
      </c>
      <c r="L8" s="411"/>
      <c r="M8" s="224"/>
      <c r="N8" s="226"/>
      <c r="O8" s="202"/>
      <c r="P8" s="140"/>
      <c r="Q8" s="141"/>
      <c r="R8" s="141"/>
      <c r="S8" s="141"/>
      <c r="T8" s="141"/>
      <c r="U8" s="141"/>
      <c r="V8" s="141"/>
      <c r="W8" s="141"/>
      <c r="X8" s="141"/>
      <c r="Y8" s="141"/>
      <c r="Z8" s="144"/>
      <c r="AA8" s="144"/>
      <c r="AB8" s="144"/>
      <c r="AC8" s="144"/>
      <c r="AD8" s="141"/>
      <c r="AE8" s="145"/>
    </row>
    <row r="9" spans="1:31" ht="30" customHeight="1" x14ac:dyDescent="0.2">
      <c r="A9" s="14">
        <f>M6+1</f>
        <v>45242</v>
      </c>
      <c r="B9" s="15"/>
      <c r="C9" s="167">
        <f>A9+1</f>
        <v>45243</v>
      </c>
      <c r="D9" s="168"/>
      <c r="E9" s="167">
        <f>C9+1</f>
        <v>45244</v>
      </c>
      <c r="F9" s="168"/>
      <c r="G9" s="167">
        <f>E9+1</f>
        <v>45245</v>
      </c>
      <c r="H9" s="168"/>
      <c r="I9" s="167">
        <f>G9+1</f>
        <v>45246</v>
      </c>
      <c r="J9" s="182"/>
      <c r="K9" s="183">
        <f>I9+1</f>
        <v>45247</v>
      </c>
      <c r="L9" s="184"/>
      <c r="M9" s="14">
        <f>K9+1</f>
        <v>45248</v>
      </c>
      <c r="N9" s="74"/>
      <c r="O9" s="202"/>
      <c r="P9" s="55"/>
      <c r="Q9" s="55"/>
      <c r="R9" s="55"/>
      <c r="S9" s="55"/>
      <c r="T9" s="55"/>
      <c r="U9" s="55"/>
      <c r="V9" s="55"/>
      <c r="W9" s="55"/>
      <c r="X9" s="55"/>
      <c r="Y9" s="55"/>
      <c r="Z9" s="56"/>
      <c r="AA9" s="56"/>
      <c r="AB9" s="56"/>
      <c r="AC9" s="56"/>
      <c r="AD9" s="55"/>
      <c r="AE9" s="55"/>
    </row>
    <row r="10" spans="1:31" ht="30" customHeight="1" x14ac:dyDescent="0.2">
      <c r="A10" s="224"/>
      <c r="B10" s="225"/>
      <c r="C10" s="380"/>
      <c r="D10" s="381"/>
      <c r="E10" s="178"/>
      <c r="F10" s="179"/>
      <c r="G10" s="178"/>
      <c r="H10" s="179"/>
      <c r="I10" s="180"/>
      <c r="J10" s="181"/>
      <c r="K10" s="178"/>
      <c r="L10" s="185"/>
      <c r="M10" s="412" t="s">
        <v>319</v>
      </c>
      <c r="N10" s="413"/>
      <c r="O10" s="202"/>
      <c r="P10" s="55"/>
      <c r="Q10" s="55"/>
      <c r="R10" s="55"/>
      <c r="S10" s="55"/>
      <c r="T10" s="55"/>
      <c r="U10" s="55"/>
      <c r="V10" s="55"/>
      <c r="W10" s="55"/>
      <c r="X10" s="55"/>
      <c r="Y10" s="55"/>
      <c r="Z10" s="56"/>
      <c r="AA10" s="56"/>
      <c r="AB10" s="56"/>
      <c r="AC10" s="56"/>
      <c r="AD10" s="55"/>
      <c r="AE10" s="55"/>
    </row>
    <row r="11" spans="1:31" ht="30" customHeight="1" x14ac:dyDescent="0.2">
      <c r="A11" s="224"/>
      <c r="B11" s="225"/>
      <c r="C11" s="394" t="s">
        <v>268</v>
      </c>
      <c r="D11" s="395"/>
      <c r="E11" s="178"/>
      <c r="F11" s="179"/>
      <c r="G11" s="178"/>
      <c r="H11" s="179"/>
      <c r="I11" s="180"/>
      <c r="J11" s="181"/>
      <c r="K11" s="178"/>
      <c r="L11" s="185"/>
      <c r="M11" s="224"/>
      <c r="N11" s="226"/>
      <c r="O11" s="202"/>
      <c r="P11" s="55"/>
      <c r="Q11" s="55"/>
      <c r="R11" s="55"/>
      <c r="S11" s="55"/>
      <c r="T11" s="55"/>
      <c r="U11" s="55"/>
      <c r="V11" s="55"/>
      <c r="W11" s="55"/>
      <c r="X11" s="55"/>
      <c r="Y11" s="55"/>
      <c r="Z11" s="56"/>
      <c r="AA11" s="56"/>
      <c r="AB11" s="56"/>
      <c r="AC11" s="56"/>
      <c r="AD11" s="55"/>
      <c r="AE11" s="55"/>
    </row>
    <row r="12" spans="1:31" ht="30" customHeight="1" x14ac:dyDescent="0.2">
      <c r="A12" s="14">
        <f>M9+1</f>
        <v>45249</v>
      </c>
      <c r="B12" s="15"/>
      <c r="C12" s="167">
        <f>A12+1</f>
        <v>45250</v>
      </c>
      <c r="D12" s="168"/>
      <c r="E12" s="167">
        <f>C12+1</f>
        <v>45251</v>
      </c>
      <c r="F12" s="168"/>
      <c r="G12" s="167">
        <f>E12+1</f>
        <v>45252</v>
      </c>
      <c r="H12" s="168"/>
      <c r="I12" s="167">
        <f>G12+1</f>
        <v>45253</v>
      </c>
      <c r="J12" s="182"/>
      <c r="K12" s="183">
        <f>I12+1</f>
        <v>45254</v>
      </c>
      <c r="L12" s="182"/>
      <c r="M12" s="14">
        <f>K12+1</f>
        <v>45255</v>
      </c>
      <c r="N12" s="74"/>
      <c r="O12" s="202"/>
      <c r="P12" s="55"/>
      <c r="Q12" s="55"/>
      <c r="R12" s="55"/>
      <c r="S12" s="55"/>
      <c r="T12" s="55"/>
      <c r="U12" s="55"/>
      <c r="V12" s="55"/>
      <c r="W12" s="55"/>
      <c r="X12" s="55"/>
      <c r="Y12" s="55"/>
      <c r="Z12" s="56"/>
      <c r="AA12" s="56"/>
      <c r="AB12" s="56"/>
      <c r="AC12" s="56"/>
      <c r="AD12" s="55"/>
      <c r="AE12" s="55"/>
    </row>
    <row r="13" spans="1:31" ht="30" customHeight="1" x14ac:dyDescent="0.2">
      <c r="A13" s="224"/>
      <c r="B13" s="225"/>
      <c r="C13" s="380"/>
      <c r="D13" s="381"/>
      <c r="E13" s="380"/>
      <c r="F13" s="381"/>
      <c r="G13" s="380"/>
      <c r="H13" s="381"/>
      <c r="I13" s="180"/>
      <c r="J13" s="181"/>
      <c r="K13" s="180"/>
      <c r="L13" s="181"/>
      <c r="M13" s="224"/>
      <c r="N13" s="226"/>
      <c r="O13" s="202"/>
      <c r="P13" s="91" t="s">
        <v>260</v>
      </c>
      <c r="Q13" s="1"/>
      <c r="R13" s="52"/>
      <c r="S13" s="52"/>
      <c r="T13" s="1"/>
      <c r="U13" s="52"/>
      <c r="V13" s="52"/>
      <c r="W13" s="52"/>
      <c r="X13" s="52"/>
      <c r="Y13" s="52"/>
      <c r="Z13" s="52"/>
      <c r="AA13" s="52"/>
      <c r="AB13" s="52"/>
      <c r="AC13" s="52"/>
      <c r="AD13" s="52"/>
      <c r="AE13" s="1"/>
    </row>
    <row r="14" spans="1:31" ht="30" customHeight="1" x14ac:dyDescent="0.2">
      <c r="A14" s="224"/>
      <c r="B14" s="225"/>
      <c r="C14" s="380"/>
      <c r="D14" s="381"/>
      <c r="E14" s="394" t="s">
        <v>270</v>
      </c>
      <c r="F14" s="395"/>
      <c r="G14" s="380"/>
      <c r="H14" s="381"/>
      <c r="I14" s="414" t="s">
        <v>50</v>
      </c>
      <c r="J14" s="415"/>
      <c r="K14" s="180"/>
      <c r="L14" s="181"/>
      <c r="M14" s="224"/>
      <c r="N14" s="226"/>
      <c r="O14" s="202"/>
      <c r="P14" s="203" t="s">
        <v>35</v>
      </c>
      <c r="Q14" s="90" t="s">
        <v>27</v>
      </c>
      <c r="R14" s="97" t="s">
        <v>23</v>
      </c>
      <c r="S14" s="96"/>
      <c r="T14" s="97"/>
      <c r="U14" s="204"/>
      <c r="V14" s="204"/>
      <c r="W14" s="204"/>
      <c r="X14" s="204"/>
      <c r="Y14" s="204"/>
      <c r="Z14" s="204"/>
      <c r="AA14" s="204"/>
      <c r="AB14" s="204"/>
      <c r="AC14" s="204"/>
      <c r="AD14" s="204"/>
      <c r="AE14" s="204"/>
    </row>
    <row r="15" spans="1:31" ht="30" customHeight="1" x14ac:dyDescent="0.2">
      <c r="A15" s="14">
        <f>M12+1</f>
        <v>45256</v>
      </c>
      <c r="B15" s="15"/>
      <c r="C15" s="167">
        <f>A15+1</f>
        <v>45257</v>
      </c>
      <c r="D15" s="168"/>
      <c r="E15" s="167">
        <f>C15+1</f>
        <v>45258</v>
      </c>
      <c r="F15" s="182"/>
      <c r="G15" s="167">
        <f>E15+1</f>
        <v>45259</v>
      </c>
      <c r="H15" s="182"/>
      <c r="I15" s="167">
        <f>G15+1</f>
        <v>45260</v>
      </c>
      <c r="J15" s="182"/>
      <c r="K15" s="167">
        <f>I15+1</f>
        <v>45261</v>
      </c>
      <c r="L15" s="182"/>
      <c r="M15" s="14">
        <f>K15+1</f>
        <v>45262</v>
      </c>
      <c r="N15" s="74"/>
      <c r="O15" s="202"/>
      <c r="P15" s="202"/>
      <c r="Q15" s="202"/>
      <c r="R15" s="202"/>
      <c r="S15" s="202"/>
      <c r="T15" s="202"/>
      <c r="U15" s="202"/>
      <c r="V15" s="202"/>
      <c r="W15" s="202"/>
      <c r="X15" s="202"/>
      <c r="Y15" s="202"/>
      <c r="Z15" s="202"/>
      <c r="AA15" s="202"/>
      <c r="AB15" s="202"/>
      <c r="AC15" s="202"/>
      <c r="AD15" s="202"/>
      <c r="AE15" s="202"/>
    </row>
    <row r="16" spans="1:31" ht="30" customHeight="1" x14ac:dyDescent="0.2">
      <c r="A16" s="224"/>
      <c r="B16" s="225"/>
      <c r="C16" s="380"/>
      <c r="D16" s="381"/>
      <c r="E16" s="180"/>
      <c r="F16" s="181"/>
      <c r="G16" s="180"/>
      <c r="H16" s="181"/>
      <c r="I16" s="180"/>
      <c r="J16" s="181"/>
      <c r="K16" s="180"/>
      <c r="L16" s="181"/>
      <c r="M16" s="224"/>
      <c r="N16" s="226"/>
      <c r="O16" s="202"/>
      <c r="P16" s="202"/>
      <c r="Q16" s="202"/>
      <c r="R16" s="202"/>
      <c r="S16" s="202"/>
      <c r="T16" s="202"/>
      <c r="U16" s="202"/>
      <c r="V16" s="202"/>
      <c r="W16" s="202"/>
      <c r="X16" s="202"/>
      <c r="Y16" s="202"/>
      <c r="Z16" s="202"/>
      <c r="AA16" s="202"/>
      <c r="AB16" s="202"/>
      <c r="AC16" s="202"/>
      <c r="AD16" s="202"/>
      <c r="AE16" s="202"/>
    </row>
    <row r="17" spans="1:31" ht="30" customHeight="1" x14ac:dyDescent="0.2">
      <c r="A17" s="224"/>
      <c r="B17" s="225"/>
      <c r="C17" s="380"/>
      <c r="D17" s="381"/>
      <c r="E17" s="416" t="s">
        <v>328</v>
      </c>
      <c r="F17" s="417"/>
      <c r="G17" s="180"/>
      <c r="H17" s="181"/>
      <c r="I17" s="180"/>
      <c r="J17" s="181"/>
      <c r="K17" s="180"/>
      <c r="L17" s="181"/>
      <c r="M17" s="224"/>
      <c r="N17" s="226"/>
      <c r="O17" s="202"/>
      <c r="P17" s="202"/>
      <c r="Q17" s="202"/>
      <c r="R17" s="202"/>
      <c r="S17" s="202"/>
      <c r="T17" s="202"/>
      <c r="U17" s="202"/>
      <c r="V17" s="202"/>
      <c r="W17" s="202"/>
      <c r="X17" s="202"/>
      <c r="Y17" s="202"/>
      <c r="Z17" s="202"/>
      <c r="AA17" s="202"/>
      <c r="AB17" s="202"/>
      <c r="AC17" s="202"/>
      <c r="AD17" s="202"/>
      <c r="AE17" s="202"/>
    </row>
    <row r="18" spans="1:31" ht="30" customHeight="1" x14ac:dyDescent="0.2">
      <c r="A18" s="14">
        <f>M15+1</f>
        <v>45263</v>
      </c>
      <c r="B18" s="15"/>
      <c r="C18" s="167">
        <f>A18+1</f>
        <v>45264</v>
      </c>
      <c r="D18" s="182"/>
      <c r="E18" s="383"/>
      <c r="F18" s="384"/>
      <c r="G18" s="384"/>
      <c r="H18" s="384"/>
      <c r="I18" s="384"/>
      <c r="J18" s="384"/>
      <c r="K18" s="384"/>
      <c r="L18" s="384"/>
      <c r="M18" s="384"/>
      <c r="N18" s="385"/>
      <c r="O18" s="202"/>
      <c r="P18" s="202"/>
      <c r="Q18" s="202"/>
      <c r="R18" s="202"/>
      <c r="S18" s="202"/>
      <c r="T18" s="202"/>
      <c r="U18" s="202"/>
      <c r="V18" s="202"/>
      <c r="W18" s="202"/>
      <c r="X18" s="202"/>
      <c r="Y18" s="202"/>
      <c r="Z18" s="202"/>
      <c r="AA18" s="202"/>
      <c r="AB18" s="202"/>
      <c r="AC18" s="202"/>
      <c r="AD18" s="202"/>
      <c r="AE18" s="202"/>
    </row>
    <row r="19" spans="1:31" ht="30" customHeight="1" x14ac:dyDescent="0.2">
      <c r="A19" s="224"/>
      <c r="B19" s="225"/>
      <c r="C19" s="180"/>
      <c r="D19" s="181"/>
      <c r="E19" s="386"/>
      <c r="F19" s="387"/>
      <c r="G19" s="387"/>
      <c r="H19" s="387"/>
      <c r="I19" s="387"/>
      <c r="J19" s="387"/>
      <c r="K19" s="387"/>
      <c r="L19" s="387"/>
      <c r="M19" s="387"/>
      <c r="N19" s="388"/>
      <c r="O19" s="202"/>
      <c r="P19" s="202"/>
      <c r="Q19" s="202"/>
      <c r="R19" s="202"/>
      <c r="S19" s="202"/>
      <c r="T19" s="202"/>
      <c r="U19" s="202"/>
      <c r="V19" s="202"/>
      <c r="W19" s="202"/>
      <c r="X19" s="202"/>
      <c r="Y19" s="202"/>
      <c r="Z19" s="202"/>
      <c r="AA19" s="202"/>
      <c r="AB19" s="202"/>
      <c r="AC19" s="202"/>
      <c r="AD19" s="202"/>
      <c r="AE19" s="202"/>
    </row>
    <row r="20" spans="1:31" ht="30" customHeight="1" x14ac:dyDescent="0.2">
      <c r="A20" s="288"/>
      <c r="B20" s="289"/>
      <c r="C20" s="194"/>
      <c r="D20" s="195"/>
      <c r="E20" s="389"/>
      <c r="F20" s="390"/>
      <c r="G20" s="390"/>
      <c r="H20" s="390"/>
      <c r="I20" s="390"/>
      <c r="J20" s="390"/>
      <c r="K20" s="390"/>
      <c r="L20" s="390"/>
      <c r="M20" s="390"/>
      <c r="N20" s="391"/>
      <c r="O20" s="202"/>
      <c r="P20" s="202"/>
      <c r="Q20" s="202"/>
      <c r="R20" s="202"/>
      <c r="S20" s="202"/>
      <c r="T20" s="202"/>
      <c r="U20" s="202"/>
      <c r="V20" s="202"/>
      <c r="W20" s="202"/>
      <c r="X20" s="202"/>
      <c r="Y20" s="202"/>
      <c r="Z20" s="202"/>
      <c r="AA20" s="202"/>
      <c r="AB20" s="202"/>
      <c r="AC20" s="202"/>
      <c r="AD20" s="202"/>
      <c r="AE20" s="202"/>
    </row>
  </sheetData>
  <autoFilter ref="P3:AE4" xr:uid="{D37D4523-1122-4600-829E-5A9787AC20AF}"/>
  <mergeCells count="55">
    <mergeCell ref="E18:N20"/>
    <mergeCell ref="A19:B19"/>
    <mergeCell ref="A20:B20"/>
    <mergeCell ref="A16:B16"/>
    <mergeCell ref="C16:D16"/>
    <mergeCell ref="M16:N16"/>
    <mergeCell ref="A17:B17"/>
    <mergeCell ref="C17:D17"/>
    <mergeCell ref="M17:N17"/>
    <mergeCell ref="E17:F17"/>
    <mergeCell ref="A13:B13"/>
    <mergeCell ref="C13:D13"/>
    <mergeCell ref="E13:F13"/>
    <mergeCell ref="G13:H13"/>
    <mergeCell ref="M13:N13"/>
    <mergeCell ref="A14:B14"/>
    <mergeCell ref="C14:D14"/>
    <mergeCell ref="E14:F14"/>
    <mergeCell ref="G14:H14"/>
    <mergeCell ref="M14:N14"/>
    <mergeCell ref="I14:J14"/>
    <mergeCell ref="A10:B10"/>
    <mergeCell ref="C10:D10"/>
    <mergeCell ref="M10:N10"/>
    <mergeCell ref="A11:B11"/>
    <mergeCell ref="C11:D11"/>
    <mergeCell ref="M11:N11"/>
    <mergeCell ref="M7:N7"/>
    <mergeCell ref="A8:B8"/>
    <mergeCell ref="G8:H8"/>
    <mergeCell ref="I8:J8"/>
    <mergeCell ref="K8:L8"/>
    <mergeCell ref="M8:N8"/>
    <mergeCell ref="A7:B7"/>
    <mergeCell ref="C7:D8"/>
    <mergeCell ref="E7:F8"/>
    <mergeCell ref="G7:H7"/>
    <mergeCell ref="I7:J7"/>
    <mergeCell ref="K7:L7"/>
    <mergeCell ref="M2:N2"/>
    <mergeCell ref="P2:AE2"/>
    <mergeCell ref="A4:B4"/>
    <mergeCell ref="E4:F5"/>
    <mergeCell ref="G4:H5"/>
    <mergeCell ref="A5:B5"/>
    <mergeCell ref="M4:N4"/>
    <mergeCell ref="I5:J5"/>
    <mergeCell ref="A1:I1"/>
    <mergeCell ref="K1:L1"/>
    <mergeCell ref="A2:B2"/>
    <mergeCell ref="C2:D2"/>
    <mergeCell ref="E2:F2"/>
    <mergeCell ref="G2:H2"/>
    <mergeCell ref="I2:J2"/>
    <mergeCell ref="K2:L2"/>
  </mergeCells>
  <conditionalFormatting sqref="A3 C3 E3 G3 K3 M3 A6 C6 E6 G6 K6 M6 A9 C9 E9 G9 K9 M9 A12 C12 E12 G12 K12 M12 A15 C15 E15 G15 K15 M15 A18 C18">
    <cfRule type="expression" dxfId="35" priority="3">
      <formula>MONTH(A3)&lt;&gt;MONTH($A$1)</formula>
    </cfRule>
    <cfRule type="expression" dxfId="34" priority="4">
      <formula>OR(WEEKDAY(A3,1)=1,WEEKDAY(A3,1)=7)</formula>
    </cfRule>
  </conditionalFormatting>
  <conditionalFormatting sqref="I3 I6 I9 I12 I15">
    <cfRule type="expression" dxfId="33" priority="1">
      <formula>MONTH(I3)&lt;&gt;MONTH($A$1)</formula>
    </cfRule>
    <cfRule type="expression" dxfId="32" priority="2">
      <formula>OR(WEEKDAY(I3,1)=1,WEEKDAY(I3,1)=7)</formula>
    </cfRule>
  </conditionalFormatting>
  <pageMargins left="0.7" right="0.7" top="0.75" bottom="0.75" header="0.3" footer="0.3"/>
  <pageSetup scale="4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FD75D-AA2E-4398-A85B-C159BB1E844D}">
  <sheetPr>
    <pageSetUpPr fitToPage="1"/>
  </sheetPr>
  <dimension ref="A1:AE20"/>
  <sheetViews>
    <sheetView topLeftCell="D1" workbookViewId="0">
      <selection sqref="A1:I1"/>
    </sheetView>
  </sheetViews>
  <sheetFormatPr defaultRowHeight="12.75" x14ac:dyDescent="0.2"/>
  <cols>
    <col min="1" max="1" width="5.7109375" customWidth="1"/>
    <col min="2" max="2" width="15.7109375" customWidth="1"/>
    <col min="3" max="3" width="5.7109375" customWidth="1"/>
    <col min="4" max="4" width="15.7109375" customWidth="1"/>
    <col min="5" max="5" width="5.7109375" customWidth="1"/>
    <col min="6" max="6" width="15.7109375" customWidth="1"/>
    <col min="7" max="7" width="5.7109375" customWidth="1"/>
    <col min="8" max="8" width="15.7109375" customWidth="1"/>
    <col min="9" max="9" width="5.7109375" customWidth="1"/>
    <col min="10" max="10" width="15.7109375" customWidth="1"/>
    <col min="11" max="11" width="5.7109375" customWidth="1"/>
    <col min="12" max="12" width="15.7109375" customWidth="1"/>
    <col min="13" max="13" width="5.7109375" customWidth="1"/>
    <col min="14" max="14" width="15.7109375" customWidth="1"/>
    <col min="16" max="17" width="15.7109375" customWidth="1"/>
    <col min="18" max="18" width="30.7109375" customWidth="1"/>
    <col min="19" max="31" width="15.7109375" customWidth="1"/>
  </cols>
  <sheetData>
    <row r="1" spans="1:31" ht="75" customHeight="1" x14ac:dyDescent="0.2">
      <c r="A1" s="377">
        <f>DATE('1'!AD18,'1'!AD20+16,1)</f>
        <v>45261</v>
      </c>
      <c r="B1" s="377"/>
      <c r="C1" s="377"/>
      <c r="D1" s="377"/>
      <c r="E1" s="377"/>
      <c r="F1" s="377"/>
      <c r="G1" s="377"/>
      <c r="H1" s="377"/>
      <c r="I1" s="377"/>
      <c r="J1" s="200"/>
      <c r="K1" s="378"/>
      <c r="L1" s="378"/>
      <c r="M1" s="172"/>
      <c r="N1" s="173"/>
      <c r="O1" s="202"/>
      <c r="P1" s="202"/>
      <c r="Q1" s="202"/>
      <c r="R1" s="202"/>
      <c r="S1" s="202"/>
      <c r="T1" s="202"/>
      <c r="U1" s="202"/>
      <c r="V1" s="202"/>
      <c r="W1" s="202"/>
      <c r="X1" s="202"/>
      <c r="Y1" s="202"/>
      <c r="Z1" s="202"/>
      <c r="AA1" s="202"/>
      <c r="AB1" s="202"/>
      <c r="AC1" s="202"/>
      <c r="AD1" s="202"/>
      <c r="AE1" s="202"/>
    </row>
    <row r="2" spans="1:31" ht="30" customHeight="1" thickBot="1" x14ac:dyDescent="0.25">
      <c r="A2" s="244">
        <f>A3</f>
        <v>45256</v>
      </c>
      <c r="B2" s="245"/>
      <c r="C2" s="379">
        <f>C3</f>
        <v>45257</v>
      </c>
      <c r="D2" s="379"/>
      <c r="E2" s="245">
        <f>E3</f>
        <v>45258</v>
      </c>
      <c r="F2" s="245"/>
      <c r="G2" s="245">
        <f>G3</f>
        <v>45259</v>
      </c>
      <c r="H2" s="245"/>
      <c r="I2" s="245">
        <f>I3</f>
        <v>45260</v>
      </c>
      <c r="J2" s="245"/>
      <c r="K2" s="245">
        <f>K3</f>
        <v>45261</v>
      </c>
      <c r="L2" s="245"/>
      <c r="M2" s="245">
        <f>M3</f>
        <v>45262</v>
      </c>
      <c r="N2" s="247"/>
      <c r="O2" s="202"/>
      <c r="P2" s="314" t="s">
        <v>22</v>
      </c>
      <c r="Q2" s="314"/>
      <c r="R2" s="314"/>
      <c r="S2" s="314"/>
      <c r="T2" s="314"/>
      <c r="U2" s="314"/>
      <c r="V2" s="314"/>
      <c r="W2" s="314"/>
      <c r="X2" s="314"/>
      <c r="Y2" s="314"/>
      <c r="Z2" s="314"/>
      <c r="AA2" s="314"/>
      <c r="AB2" s="314"/>
      <c r="AC2" s="314"/>
      <c r="AD2" s="314"/>
      <c r="AE2" s="314"/>
    </row>
    <row r="3" spans="1:31" ht="30" customHeight="1" x14ac:dyDescent="0.2">
      <c r="A3" s="14">
        <f>$A$1-(WEEKDAY($A$1,1)-(start_day-1))-IF((WEEKDAY($A$1,1)-(start_day-1))&lt;=0,7,0)+1</f>
        <v>45256</v>
      </c>
      <c r="B3" s="15"/>
      <c r="C3" s="196">
        <f>A3+1</f>
        <v>45257</v>
      </c>
      <c r="D3" s="197"/>
      <c r="E3" s="187">
        <f>C3+1</f>
        <v>45258</v>
      </c>
      <c r="F3" s="186"/>
      <c r="G3" s="183">
        <f>E3+1</f>
        <v>45259</v>
      </c>
      <c r="H3" s="186"/>
      <c r="I3" s="183">
        <f>G3+1</f>
        <v>45260</v>
      </c>
      <c r="J3" s="186"/>
      <c r="K3" s="167">
        <f>I3+1</f>
        <v>45261</v>
      </c>
      <c r="L3" s="182"/>
      <c r="M3" s="14">
        <f>K3+1</f>
        <v>45262</v>
      </c>
      <c r="N3" s="177"/>
      <c r="O3" s="202"/>
      <c r="P3" s="250" t="s">
        <v>65</v>
      </c>
      <c r="Q3" s="250" t="s">
        <v>88</v>
      </c>
      <c r="R3" s="250" t="s">
        <v>66</v>
      </c>
      <c r="S3" s="250" t="s">
        <v>107</v>
      </c>
      <c r="T3" s="250" t="s">
        <v>77</v>
      </c>
      <c r="U3" s="250" t="s">
        <v>78</v>
      </c>
      <c r="V3" s="250" t="s">
        <v>79</v>
      </c>
      <c r="W3" s="250" t="s">
        <v>80</v>
      </c>
      <c r="X3" s="250" t="s">
        <v>81</v>
      </c>
      <c r="Y3" s="250" t="s">
        <v>82</v>
      </c>
      <c r="Z3" s="250" t="s">
        <v>83</v>
      </c>
      <c r="AA3" s="250" t="s">
        <v>84</v>
      </c>
      <c r="AB3" s="250" t="s">
        <v>85</v>
      </c>
      <c r="AC3" s="250" t="s">
        <v>86</v>
      </c>
      <c r="AD3" s="250" t="s">
        <v>87</v>
      </c>
      <c r="AE3" s="250" t="s">
        <v>67</v>
      </c>
    </row>
    <row r="4" spans="1:31" ht="30" customHeight="1" x14ac:dyDescent="0.2">
      <c r="A4" s="224"/>
      <c r="B4" s="225"/>
      <c r="C4" s="190"/>
      <c r="D4" s="188"/>
      <c r="E4" s="375"/>
      <c r="F4" s="376"/>
      <c r="G4" s="380"/>
      <c r="H4" s="381"/>
      <c r="I4" s="178"/>
      <c r="J4" s="179"/>
      <c r="K4" s="180"/>
      <c r="L4" s="181"/>
      <c r="M4" s="175"/>
      <c r="N4" s="176"/>
      <c r="O4" s="202"/>
      <c r="P4" s="251"/>
      <c r="Q4" s="251"/>
      <c r="R4" s="251"/>
      <c r="S4" s="251"/>
      <c r="T4" s="251"/>
      <c r="U4" s="251"/>
      <c r="V4" s="251"/>
      <c r="W4" s="251"/>
      <c r="X4" s="251"/>
      <c r="Y4" s="251"/>
      <c r="Z4" s="251"/>
      <c r="AA4" s="251"/>
      <c r="AB4" s="251"/>
      <c r="AC4" s="251"/>
      <c r="AD4" s="251"/>
      <c r="AE4" s="251"/>
    </row>
    <row r="5" spans="1:31" ht="30" customHeight="1" x14ac:dyDescent="0.2">
      <c r="A5" s="224"/>
      <c r="B5" s="225"/>
      <c r="C5" s="191"/>
      <c r="D5" s="189"/>
      <c r="E5" s="375"/>
      <c r="F5" s="376"/>
      <c r="G5" s="380"/>
      <c r="H5" s="381"/>
      <c r="I5" s="178"/>
      <c r="J5" s="179"/>
      <c r="K5" s="418" t="s">
        <v>288</v>
      </c>
      <c r="L5" s="419"/>
      <c r="M5" s="175"/>
      <c r="N5" s="176"/>
      <c r="O5" s="202"/>
      <c r="P5" s="113">
        <v>45261</v>
      </c>
      <c r="Q5" s="148" t="s">
        <v>90</v>
      </c>
      <c r="R5" s="117" t="s">
        <v>289</v>
      </c>
      <c r="S5" s="156" t="s">
        <v>290</v>
      </c>
      <c r="T5" s="114" t="s">
        <v>291</v>
      </c>
      <c r="U5" s="114" t="s">
        <v>44</v>
      </c>
      <c r="V5" s="114" t="s">
        <v>292</v>
      </c>
      <c r="W5" s="148" t="s">
        <v>293</v>
      </c>
      <c r="X5" s="114" t="s">
        <v>149</v>
      </c>
      <c r="Y5" s="114" t="s">
        <v>149</v>
      </c>
      <c r="Z5" s="115" t="s">
        <v>149</v>
      </c>
      <c r="AA5" s="115" t="s">
        <v>149</v>
      </c>
      <c r="AB5" s="115" t="s">
        <v>149</v>
      </c>
      <c r="AC5" s="115" t="s">
        <v>149</v>
      </c>
      <c r="AD5" s="114" t="s">
        <v>149</v>
      </c>
      <c r="AE5" s="145">
        <v>0.53</v>
      </c>
    </row>
    <row r="6" spans="1:31" ht="30" customHeight="1" x14ac:dyDescent="0.2">
      <c r="A6" s="14">
        <f>M3+1</f>
        <v>45263</v>
      </c>
      <c r="B6" s="15"/>
      <c r="C6" s="193">
        <f>A6+1</f>
        <v>45264</v>
      </c>
      <c r="D6" s="192"/>
      <c r="E6" s="167">
        <f>C6+1</f>
        <v>45265</v>
      </c>
      <c r="F6" s="186"/>
      <c r="G6" s="167">
        <f>E6+1</f>
        <v>45266</v>
      </c>
      <c r="H6" s="186"/>
      <c r="I6" s="167">
        <f>G6+1</f>
        <v>45267</v>
      </c>
      <c r="J6" s="168"/>
      <c r="K6" s="167">
        <f>I6+1</f>
        <v>45268</v>
      </c>
      <c r="L6" s="184"/>
      <c r="M6" s="14">
        <f>K6+1</f>
        <v>45269</v>
      </c>
      <c r="N6" s="74"/>
      <c r="O6" s="202"/>
      <c r="P6" s="106">
        <v>45265</v>
      </c>
      <c r="Q6" s="107" t="s">
        <v>324</v>
      </c>
      <c r="R6" s="108" t="s">
        <v>325</v>
      </c>
      <c r="S6" s="108" t="s">
        <v>326</v>
      </c>
      <c r="T6" s="107" t="s">
        <v>177</v>
      </c>
      <c r="U6" s="107" t="s">
        <v>327</v>
      </c>
      <c r="V6" s="107">
        <v>20</v>
      </c>
      <c r="W6" s="107" t="s">
        <v>63</v>
      </c>
      <c r="X6" s="107" t="s">
        <v>74</v>
      </c>
      <c r="Y6" s="107" t="s">
        <v>74</v>
      </c>
      <c r="Z6" s="132" t="s">
        <v>74</v>
      </c>
      <c r="AA6" s="132" t="s">
        <v>74</v>
      </c>
      <c r="AB6" s="132" t="s">
        <v>31</v>
      </c>
      <c r="AC6" s="132" t="s">
        <v>74</v>
      </c>
      <c r="AD6" s="107" t="s">
        <v>74</v>
      </c>
      <c r="AE6" s="169">
        <v>1</v>
      </c>
    </row>
    <row r="7" spans="1:31" ht="30" customHeight="1" x14ac:dyDescent="0.2">
      <c r="A7" s="224"/>
      <c r="B7" s="225"/>
      <c r="C7" s="221"/>
      <c r="D7" s="222"/>
      <c r="E7" s="420" t="s">
        <v>323</v>
      </c>
      <c r="F7" s="421"/>
      <c r="G7" s="380"/>
      <c r="H7" s="381"/>
      <c r="I7" s="380"/>
      <c r="J7" s="381"/>
      <c r="K7" s="380"/>
      <c r="L7" s="382"/>
      <c r="M7" s="224"/>
      <c r="N7" s="226"/>
      <c r="O7" s="202"/>
      <c r="P7" s="106">
        <v>45273</v>
      </c>
      <c r="Q7" s="107" t="s">
        <v>24</v>
      </c>
      <c r="R7" s="108" t="s">
        <v>333</v>
      </c>
      <c r="S7" s="107" t="s">
        <v>31</v>
      </c>
      <c r="T7" s="107" t="s">
        <v>334</v>
      </c>
      <c r="U7" s="107" t="s">
        <v>44</v>
      </c>
      <c r="V7" s="107">
        <v>25</v>
      </c>
      <c r="W7" s="107" t="s">
        <v>335</v>
      </c>
      <c r="X7" s="107" t="s">
        <v>74</v>
      </c>
      <c r="Y7" s="107" t="s">
        <v>74</v>
      </c>
      <c r="Z7" s="132" t="s">
        <v>74</v>
      </c>
      <c r="AA7" s="132" t="s">
        <v>74</v>
      </c>
      <c r="AB7" s="132" t="s">
        <v>74</v>
      </c>
      <c r="AC7" s="132" t="s">
        <v>74</v>
      </c>
      <c r="AD7" s="107" t="s">
        <v>74</v>
      </c>
      <c r="AE7" s="169">
        <v>1</v>
      </c>
    </row>
    <row r="8" spans="1:31" ht="30" customHeight="1" x14ac:dyDescent="0.2">
      <c r="A8" s="224"/>
      <c r="B8" s="225"/>
      <c r="C8" s="221"/>
      <c r="D8" s="222"/>
      <c r="E8" s="178"/>
      <c r="F8" s="179"/>
      <c r="G8" s="380"/>
      <c r="H8" s="381"/>
      <c r="I8" s="380"/>
      <c r="J8" s="381"/>
      <c r="K8" s="380"/>
      <c r="L8" s="382"/>
      <c r="M8" s="224"/>
      <c r="N8" s="226"/>
      <c r="O8" s="202"/>
      <c r="P8" s="140"/>
      <c r="Q8" s="141"/>
      <c r="R8" s="141"/>
      <c r="S8" s="141"/>
      <c r="T8" s="141"/>
      <c r="U8" s="141"/>
      <c r="V8" s="141"/>
      <c r="W8" s="141"/>
      <c r="X8" s="141"/>
      <c r="Y8" s="141"/>
      <c r="Z8" s="144"/>
      <c r="AA8" s="144"/>
      <c r="AB8" s="144"/>
      <c r="AC8" s="144"/>
      <c r="AD8" s="141"/>
      <c r="AE8" s="145"/>
    </row>
    <row r="9" spans="1:31" ht="30" customHeight="1" x14ac:dyDescent="0.2">
      <c r="A9" s="14">
        <f>M6+1</f>
        <v>45270</v>
      </c>
      <c r="B9" s="15"/>
      <c r="C9" s="167">
        <f>A9+1</f>
        <v>45271</v>
      </c>
      <c r="D9" s="168"/>
      <c r="E9" s="167">
        <f>C9+1</f>
        <v>45272</v>
      </c>
      <c r="F9" s="168"/>
      <c r="G9" s="167">
        <f>E9+1</f>
        <v>45273</v>
      </c>
      <c r="H9" s="168"/>
      <c r="I9" s="167">
        <f>G9+1</f>
        <v>45274</v>
      </c>
      <c r="J9" s="182"/>
      <c r="K9" s="183">
        <f>I9+1</f>
        <v>45275</v>
      </c>
      <c r="L9" s="184"/>
      <c r="M9" s="14">
        <f>K9+1</f>
        <v>45276</v>
      </c>
      <c r="N9" s="74"/>
      <c r="O9" s="202"/>
      <c r="P9" s="55"/>
      <c r="Q9" s="55"/>
      <c r="R9" s="55"/>
      <c r="S9" s="55"/>
      <c r="T9" s="55"/>
      <c r="U9" s="55"/>
      <c r="V9" s="55"/>
      <c r="W9" s="55"/>
      <c r="X9" s="55"/>
      <c r="Y9" s="55"/>
      <c r="Z9" s="56"/>
      <c r="AA9" s="56"/>
      <c r="AB9" s="56"/>
      <c r="AC9" s="56"/>
      <c r="AD9" s="55"/>
      <c r="AE9" s="55"/>
    </row>
    <row r="10" spans="1:31" ht="30" customHeight="1" x14ac:dyDescent="0.2">
      <c r="A10" s="224"/>
      <c r="B10" s="225"/>
      <c r="C10" s="380"/>
      <c r="D10" s="381"/>
      <c r="E10" s="178"/>
      <c r="F10" s="179"/>
      <c r="G10" s="422" t="s">
        <v>332</v>
      </c>
      <c r="H10" s="423"/>
      <c r="I10" s="180"/>
      <c r="J10" s="181"/>
      <c r="K10" s="178"/>
      <c r="L10" s="185"/>
      <c r="M10" s="224"/>
      <c r="N10" s="226"/>
      <c r="O10" s="202"/>
      <c r="P10" s="55"/>
      <c r="Q10" s="55"/>
      <c r="R10" s="55"/>
      <c r="S10" s="55"/>
      <c r="T10" s="55"/>
      <c r="U10" s="55"/>
      <c r="V10" s="55"/>
      <c r="W10" s="55"/>
      <c r="X10" s="55"/>
      <c r="Y10" s="55"/>
      <c r="Z10" s="56"/>
      <c r="AA10" s="56"/>
      <c r="AB10" s="56"/>
      <c r="AC10" s="56"/>
      <c r="AD10" s="55"/>
      <c r="AE10" s="55"/>
    </row>
    <row r="11" spans="1:31" ht="30" customHeight="1" x14ac:dyDescent="0.2">
      <c r="A11" s="224"/>
      <c r="B11" s="225"/>
      <c r="C11" s="394" t="s">
        <v>267</v>
      </c>
      <c r="D11" s="395"/>
      <c r="E11" s="178"/>
      <c r="F11" s="179"/>
      <c r="G11" s="178"/>
      <c r="H11" s="179"/>
      <c r="I11" s="180"/>
      <c r="J11" s="181"/>
      <c r="K11" s="178"/>
      <c r="L11" s="185"/>
      <c r="M11" s="224"/>
      <c r="N11" s="226"/>
      <c r="O11" s="202"/>
      <c r="P11" s="55"/>
      <c r="Q11" s="55"/>
      <c r="R11" s="55"/>
      <c r="S11" s="55"/>
      <c r="T11" s="55"/>
      <c r="U11" s="55"/>
      <c r="V11" s="55"/>
      <c r="W11" s="55"/>
      <c r="X11" s="55"/>
      <c r="Y11" s="55"/>
      <c r="Z11" s="56"/>
      <c r="AA11" s="56"/>
      <c r="AB11" s="56"/>
      <c r="AC11" s="56"/>
      <c r="AD11" s="55"/>
      <c r="AE11" s="55"/>
    </row>
    <row r="12" spans="1:31" ht="30" customHeight="1" x14ac:dyDescent="0.2">
      <c r="A12" s="14">
        <f>M9+1</f>
        <v>45277</v>
      </c>
      <c r="B12" s="15"/>
      <c r="C12" s="167">
        <f>A12+1</f>
        <v>45278</v>
      </c>
      <c r="D12" s="168"/>
      <c r="E12" s="167">
        <f>C12+1</f>
        <v>45279</v>
      </c>
      <c r="F12" s="168"/>
      <c r="G12" s="167">
        <f>E12+1</f>
        <v>45280</v>
      </c>
      <c r="H12" s="168"/>
      <c r="I12" s="167">
        <f>G12+1</f>
        <v>45281</v>
      </c>
      <c r="J12" s="182"/>
      <c r="K12" s="183">
        <f>I12+1</f>
        <v>45282</v>
      </c>
      <c r="L12" s="182"/>
      <c r="M12" s="14">
        <f>K12+1</f>
        <v>45283</v>
      </c>
      <c r="N12" s="74"/>
      <c r="O12" s="202"/>
      <c r="P12" s="55"/>
      <c r="Q12" s="55"/>
      <c r="R12" s="55"/>
      <c r="S12" s="55"/>
      <c r="T12" s="55"/>
      <c r="U12" s="55"/>
      <c r="V12" s="55"/>
      <c r="W12" s="55"/>
      <c r="X12" s="55"/>
      <c r="Y12" s="55"/>
      <c r="Z12" s="56"/>
      <c r="AA12" s="56"/>
      <c r="AB12" s="56"/>
      <c r="AC12" s="56"/>
      <c r="AD12" s="55"/>
      <c r="AE12" s="55"/>
    </row>
    <row r="13" spans="1:31" ht="30" customHeight="1" x14ac:dyDescent="0.2">
      <c r="A13" s="224"/>
      <c r="B13" s="225"/>
      <c r="C13" s="380"/>
      <c r="D13" s="381"/>
      <c r="E13" s="380"/>
      <c r="F13" s="381"/>
      <c r="G13" s="380"/>
      <c r="H13" s="381"/>
      <c r="I13" s="180"/>
      <c r="J13" s="181"/>
      <c r="K13" s="180"/>
      <c r="L13" s="181"/>
      <c r="M13" s="224"/>
      <c r="N13" s="226"/>
      <c r="O13" s="202"/>
      <c r="P13" s="91" t="s">
        <v>260</v>
      </c>
      <c r="Q13" s="1"/>
      <c r="R13" s="52"/>
      <c r="S13" s="52"/>
      <c r="T13" s="1"/>
      <c r="U13" s="52"/>
      <c r="V13" s="52"/>
      <c r="W13" s="52"/>
      <c r="X13" s="52"/>
      <c r="Y13" s="52"/>
      <c r="Z13" s="52"/>
      <c r="AA13" s="52"/>
      <c r="AB13" s="52"/>
      <c r="AC13" s="52"/>
      <c r="AD13" s="52"/>
      <c r="AE13" s="1"/>
    </row>
    <row r="14" spans="1:31" ht="30" customHeight="1" x14ac:dyDescent="0.2">
      <c r="A14" s="224"/>
      <c r="B14" s="225"/>
      <c r="C14" s="394" t="s">
        <v>278</v>
      </c>
      <c r="D14" s="395"/>
      <c r="E14" s="380"/>
      <c r="F14" s="381"/>
      <c r="G14" s="380"/>
      <c r="H14" s="381"/>
      <c r="I14" s="180"/>
      <c r="J14" s="181"/>
      <c r="K14" s="180"/>
      <c r="L14" s="181"/>
      <c r="M14" s="224"/>
      <c r="N14" s="226"/>
      <c r="O14" s="202"/>
      <c r="P14" s="203" t="s">
        <v>35</v>
      </c>
      <c r="Q14" s="90" t="s">
        <v>27</v>
      </c>
      <c r="R14" s="97" t="s">
        <v>23</v>
      </c>
      <c r="S14" s="96"/>
      <c r="T14" s="97"/>
      <c r="U14" s="204"/>
      <c r="V14" s="204"/>
      <c r="W14" s="204"/>
      <c r="X14" s="204"/>
      <c r="Y14" s="204"/>
      <c r="Z14" s="204"/>
      <c r="AA14" s="204"/>
      <c r="AB14" s="204"/>
      <c r="AC14" s="204"/>
      <c r="AD14" s="204"/>
      <c r="AE14" s="204"/>
    </row>
    <row r="15" spans="1:31" ht="30" customHeight="1" x14ac:dyDescent="0.2">
      <c r="A15" s="14">
        <f>M12+1</f>
        <v>45284</v>
      </c>
      <c r="B15" s="15"/>
      <c r="C15" s="167">
        <f>A15+1</f>
        <v>45285</v>
      </c>
      <c r="D15" s="168"/>
      <c r="E15" s="167">
        <f>C15+1</f>
        <v>45286</v>
      </c>
      <c r="F15" s="182"/>
      <c r="G15" s="167">
        <f>E15+1</f>
        <v>45287</v>
      </c>
      <c r="H15" s="182"/>
      <c r="I15" s="167">
        <f>G15+1</f>
        <v>45288</v>
      </c>
      <c r="J15" s="182"/>
      <c r="K15" s="167">
        <f>I15+1</f>
        <v>45289</v>
      </c>
      <c r="L15" s="182"/>
      <c r="M15" s="14">
        <f>K15+1</f>
        <v>45290</v>
      </c>
      <c r="N15" s="74"/>
      <c r="O15" s="202"/>
      <c r="P15" s="202"/>
      <c r="Q15" s="202"/>
      <c r="R15" s="202"/>
      <c r="S15" s="202"/>
      <c r="T15" s="202"/>
      <c r="U15" s="202"/>
      <c r="V15" s="202"/>
      <c r="W15" s="202"/>
      <c r="X15" s="202"/>
      <c r="Y15" s="202"/>
      <c r="Z15" s="202"/>
      <c r="AA15" s="202"/>
      <c r="AB15" s="202"/>
      <c r="AC15" s="202"/>
      <c r="AD15" s="202"/>
      <c r="AE15" s="202"/>
    </row>
    <row r="16" spans="1:31" ht="30" customHeight="1" x14ac:dyDescent="0.2">
      <c r="A16" s="224"/>
      <c r="B16" s="225"/>
      <c r="C16" s="380"/>
      <c r="D16" s="381"/>
      <c r="E16" s="180"/>
      <c r="F16" s="181"/>
      <c r="G16" s="180"/>
      <c r="H16" s="181"/>
      <c r="I16" s="180"/>
      <c r="J16" s="181"/>
      <c r="K16" s="180"/>
      <c r="L16" s="181"/>
      <c r="M16" s="224"/>
      <c r="N16" s="226"/>
      <c r="O16" s="202"/>
      <c r="P16" s="202"/>
      <c r="Q16" s="202"/>
      <c r="R16" s="202"/>
      <c r="S16" s="202"/>
      <c r="T16" s="202"/>
      <c r="U16" s="202"/>
      <c r="V16" s="202"/>
      <c r="W16" s="202"/>
      <c r="X16" s="202"/>
      <c r="Y16" s="202"/>
      <c r="Z16" s="202"/>
      <c r="AA16" s="202"/>
      <c r="AB16" s="202"/>
      <c r="AC16" s="202"/>
      <c r="AD16" s="202"/>
      <c r="AE16" s="202"/>
    </row>
    <row r="17" spans="1:31" ht="30" customHeight="1" x14ac:dyDescent="0.2">
      <c r="A17" s="224"/>
      <c r="B17" s="225"/>
      <c r="C17" s="380"/>
      <c r="D17" s="381"/>
      <c r="E17" s="180"/>
      <c r="F17" s="181"/>
      <c r="G17" s="180"/>
      <c r="H17" s="181"/>
      <c r="I17" s="180"/>
      <c r="J17" s="181"/>
      <c r="K17" s="180"/>
      <c r="L17" s="181"/>
      <c r="M17" s="224"/>
      <c r="N17" s="226"/>
      <c r="O17" s="202"/>
      <c r="P17" s="202"/>
      <c r="Q17" s="202"/>
      <c r="R17" s="202"/>
      <c r="S17" s="202"/>
      <c r="T17" s="202"/>
      <c r="U17" s="202"/>
      <c r="V17" s="202"/>
      <c r="W17" s="202"/>
      <c r="X17" s="202"/>
      <c r="Y17" s="202"/>
      <c r="Z17" s="202"/>
      <c r="AA17" s="202"/>
      <c r="AB17" s="202"/>
      <c r="AC17" s="202"/>
      <c r="AD17" s="202"/>
      <c r="AE17" s="202"/>
    </row>
    <row r="18" spans="1:31" ht="30" customHeight="1" x14ac:dyDescent="0.2">
      <c r="A18" s="14">
        <f>M15+1</f>
        <v>45291</v>
      </c>
      <c r="B18" s="15"/>
      <c r="C18" s="167">
        <f>A18+1</f>
        <v>45292</v>
      </c>
      <c r="D18" s="182"/>
      <c r="E18" s="383"/>
      <c r="F18" s="384"/>
      <c r="G18" s="384"/>
      <c r="H18" s="384"/>
      <c r="I18" s="384"/>
      <c r="J18" s="384"/>
      <c r="K18" s="384"/>
      <c r="L18" s="384"/>
      <c r="M18" s="384"/>
      <c r="N18" s="385"/>
      <c r="O18" s="202"/>
      <c r="P18" s="202"/>
      <c r="Q18" s="202"/>
      <c r="R18" s="202"/>
      <c r="S18" s="202"/>
      <c r="T18" s="202"/>
      <c r="U18" s="202"/>
      <c r="V18" s="202"/>
      <c r="W18" s="202"/>
      <c r="X18" s="202"/>
      <c r="Y18" s="202"/>
      <c r="Z18" s="202"/>
      <c r="AA18" s="202"/>
      <c r="AB18" s="202"/>
      <c r="AC18" s="202"/>
      <c r="AD18" s="202"/>
      <c r="AE18" s="202"/>
    </row>
    <row r="19" spans="1:31" ht="30" customHeight="1" x14ac:dyDescent="0.2">
      <c r="A19" s="224"/>
      <c r="B19" s="225"/>
      <c r="C19" s="180"/>
      <c r="D19" s="181"/>
      <c r="E19" s="386"/>
      <c r="F19" s="387"/>
      <c r="G19" s="387"/>
      <c r="H19" s="387"/>
      <c r="I19" s="387"/>
      <c r="J19" s="387"/>
      <c r="K19" s="387"/>
      <c r="L19" s="387"/>
      <c r="M19" s="387"/>
      <c r="N19" s="388"/>
      <c r="O19" s="202"/>
      <c r="P19" s="202"/>
      <c r="Q19" s="202"/>
      <c r="R19" s="202"/>
      <c r="S19" s="202"/>
      <c r="T19" s="202"/>
      <c r="U19" s="202"/>
      <c r="V19" s="202"/>
      <c r="W19" s="202"/>
      <c r="X19" s="202"/>
      <c r="Y19" s="202"/>
      <c r="Z19" s="202"/>
      <c r="AA19" s="202"/>
      <c r="AB19" s="202"/>
      <c r="AC19" s="202"/>
      <c r="AD19" s="202"/>
      <c r="AE19" s="202"/>
    </row>
    <row r="20" spans="1:31" ht="30" customHeight="1" x14ac:dyDescent="0.2">
      <c r="A20" s="288"/>
      <c r="B20" s="289"/>
      <c r="C20" s="194"/>
      <c r="D20" s="195"/>
      <c r="E20" s="389"/>
      <c r="F20" s="390"/>
      <c r="G20" s="390"/>
      <c r="H20" s="390"/>
      <c r="I20" s="390"/>
      <c r="J20" s="390"/>
      <c r="K20" s="390"/>
      <c r="L20" s="390"/>
      <c r="M20" s="390"/>
      <c r="N20" s="391"/>
      <c r="O20" s="202"/>
      <c r="P20" s="202"/>
      <c r="Q20" s="202"/>
      <c r="R20" s="202"/>
      <c r="S20" s="202"/>
      <c r="T20" s="202"/>
      <c r="U20" s="202"/>
      <c r="V20" s="202"/>
      <c r="W20" s="202"/>
      <c r="X20" s="202"/>
      <c r="Y20" s="202"/>
      <c r="Z20" s="202"/>
      <c r="AA20" s="202"/>
      <c r="AB20" s="202"/>
      <c r="AC20" s="202"/>
      <c r="AD20" s="202"/>
      <c r="AE20" s="202"/>
    </row>
  </sheetData>
  <autoFilter ref="P3:AE4" xr:uid="{855FD75D-AA2E-4398-A85B-C159BB1E844D}"/>
  <mergeCells count="69">
    <mergeCell ref="AB3:AB4"/>
    <mergeCell ref="W3:W4"/>
    <mergeCell ref="X3:X4"/>
    <mergeCell ref="Y3:Y4"/>
    <mergeCell ref="Z3:Z4"/>
    <mergeCell ref="AA3:AA4"/>
    <mergeCell ref="A10:B10"/>
    <mergeCell ref="C10:D10"/>
    <mergeCell ref="M10:N10"/>
    <mergeCell ref="A11:B11"/>
    <mergeCell ref="C11:D11"/>
    <mergeCell ref="M11:N11"/>
    <mergeCell ref="G10:H10"/>
    <mergeCell ref="A14:B14"/>
    <mergeCell ref="C14:D14"/>
    <mergeCell ref="E14:F14"/>
    <mergeCell ref="G14:H14"/>
    <mergeCell ref="E18:N20"/>
    <mergeCell ref="A19:B19"/>
    <mergeCell ref="A20:B20"/>
    <mergeCell ref="M14:N14"/>
    <mergeCell ref="A16:B16"/>
    <mergeCell ref="C16:D16"/>
    <mergeCell ref="M16:N16"/>
    <mergeCell ref="A17:B17"/>
    <mergeCell ref="C17:D17"/>
    <mergeCell ref="M17:N17"/>
    <mergeCell ref="A13:B13"/>
    <mergeCell ref="C13:D13"/>
    <mergeCell ref="E13:F13"/>
    <mergeCell ref="G13:H13"/>
    <mergeCell ref="M13:N13"/>
    <mergeCell ref="K8:L8"/>
    <mergeCell ref="M8:N8"/>
    <mergeCell ref="A7:B7"/>
    <mergeCell ref="C7:D8"/>
    <mergeCell ref="G7:H7"/>
    <mergeCell ref="I7:J7"/>
    <mergeCell ref="K7:L7"/>
    <mergeCell ref="M7:N7"/>
    <mergeCell ref="A8:B8"/>
    <mergeCell ref="G8:H8"/>
    <mergeCell ref="I8:J8"/>
    <mergeCell ref="E7:F7"/>
    <mergeCell ref="M2:N2"/>
    <mergeCell ref="P2:AE2"/>
    <mergeCell ref="A4:B4"/>
    <mergeCell ref="E4:F5"/>
    <mergeCell ref="G4:H5"/>
    <mergeCell ref="A5:B5"/>
    <mergeCell ref="S3:S4"/>
    <mergeCell ref="T3:T4"/>
    <mergeCell ref="U3:U4"/>
    <mergeCell ref="V3:V4"/>
    <mergeCell ref="R3:R4"/>
    <mergeCell ref="P3:P4"/>
    <mergeCell ref="Q3:Q4"/>
    <mergeCell ref="AC3:AC4"/>
    <mergeCell ref="AD3:AD4"/>
    <mergeCell ref="AE3:AE4"/>
    <mergeCell ref="K5:L5"/>
    <mergeCell ref="A1:I1"/>
    <mergeCell ref="K1:L1"/>
    <mergeCell ref="A2:B2"/>
    <mergeCell ref="C2:D2"/>
    <mergeCell ref="E2:F2"/>
    <mergeCell ref="G2:H2"/>
    <mergeCell ref="I2:J2"/>
    <mergeCell ref="K2:L2"/>
  </mergeCells>
  <conditionalFormatting sqref="A3 C3 E3 G3 K3 M3 A6 C6 E6 G6 K6 M6 A9 C9 E9 G9 K9 M9 A12 C12 E12 G12 K12 M12 A15 C15 E15 G15 K15 M15 A18 C18">
    <cfRule type="expression" dxfId="31" priority="3">
      <formula>MONTH(A3)&lt;&gt;MONTH($A$1)</formula>
    </cfRule>
    <cfRule type="expression" dxfId="30" priority="4">
      <formula>OR(WEEKDAY(A3,1)=1,WEEKDAY(A3,1)=7)</formula>
    </cfRule>
  </conditionalFormatting>
  <conditionalFormatting sqref="I3 I6 I9 I12 I15">
    <cfRule type="expression" dxfId="29" priority="1">
      <formula>MONTH(I3)&lt;&gt;MONTH($A$1)</formula>
    </cfRule>
    <cfRule type="expression" dxfId="28" priority="2">
      <formula>OR(WEEKDAY(I3,1)=1,WEEKDAY(I3,1)=7)</formula>
    </cfRule>
  </conditionalFormatting>
  <pageMargins left="0.7" right="0.7" top="0.75" bottom="0.75" header="0.3" footer="0.3"/>
  <pageSetup scale="4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22012-214C-4955-81DC-D28AF02A25AF}">
  <sheetPr>
    <pageSetUpPr fitToPage="1"/>
  </sheetPr>
  <dimension ref="A1:AE20"/>
  <sheetViews>
    <sheetView workbookViewId="0">
      <selection sqref="A1:I1"/>
    </sheetView>
  </sheetViews>
  <sheetFormatPr defaultRowHeight="12.75" x14ac:dyDescent="0.2"/>
  <cols>
    <col min="1" max="1" width="5.7109375" customWidth="1"/>
    <col min="2" max="2" width="15.7109375" customWidth="1"/>
    <col min="3" max="3" width="5.7109375" customWidth="1"/>
    <col min="4" max="4" width="15.7109375" customWidth="1"/>
    <col min="5" max="5" width="5.7109375" customWidth="1"/>
    <col min="6" max="6" width="15.7109375" customWidth="1"/>
    <col min="7" max="7" width="5.7109375" customWidth="1"/>
    <col min="8" max="8" width="15.7109375" customWidth="1"/>
    <col min="9" max="9" width="5.7109375" customWidth="1"/>
    <col min="10" max="10" width="15.7109375" customWidth="1"/>
    <col min="11" max="11" width="5.7109375" customWidth="1"/>
    <col min="12" max="12" width="15.7109375" customWidth="1"/>
    <col min="13" max="13" width="5.7109375" customWidth="1"/>
    <col min="14" max="14" width="15.7109375" customWidth="1"/>
    <col min="16" max="17" width="15.7109375" customWidth="1"/>
    <col min="18" max="18" width="30.7109375" customWidth="1"/>
    <col min="19" max="31" width="15.7109375" customWidth="1"/>
  </cols>
  <sheetData>
    <row r="1" spans="1:31" ht="75" customHeight="1" x14ac:dyDescent="0.2">
      <c r="A1" s="377">
        <f>DATE('1'!AD18,'1'!AD20+17,1)</f>
        <v>45292</v>
      </c>
      <c r="B1" s="377"/>
      <c r="C1" s="377"/>
      <c r="D1" s="377"/>
      <c r="E1" s="377"/>
      <c r="F1" s="377"/>
      <c r="G1" s="377"/>
      <c r="H1" s="377"/>
      <c r="I1" s="377"/>
      <c r="J1" s="200"/>
      <c r="K1" s="378"/>
      <c r="L1" s="378"/>
      <c r="M1" s="172"/>
      <c r="N1" s="173"/>
      <c r="O1" s="202"/>
      <c r="P1" s="202"/>
      <c r="Q1" s="202"/>
      <c r="R1" s="202"/>
      <c r="S1" s="202"/>
      <c r="T1" s="202"/>
      <c r="U1" s="202"/>
      <c r="V1" s="202"/>
      <c r="W1" s="202"/>
      <c r="X1" s="202"/>
      <c r="Y1" s="202"/>
      <c r="Z1" s="202"/>
      <c r="AA1" s="202"/>
      <c r="AB1" s="202"/>
      <c r="AC1" s="202"/>
      <c r="AD1" s="202"/>
      <c r="AE1" s="202"/>
    </row>
    <row r="2" spans="1:31" ht="30" customHeight="1" thickBot="1" x14ac:dyDescent="0.25">
      <c r="A2" s="244">
        <f>A3</f>
        <v>45291</v>
      </c>
      <c r="B2" s="245"/>
      <c r="C2" s="379">
        <f>C3</f>
        <v>45292</v>
      </c>
      <c r="D2" s="379"/>
      <c r="E2" s="245">
        <f>E3</f>
        <v>45293</v>
      </c>
      <c r="F2" s="245"/>
      <c r="G2" s="245">
        <f>G3</f>
        <v>45294</v>
      </c>
      <c r="H2" s="245"/>
      <c r="I2" s="245">
        <f>I3</f>
        <v>45295</v>
      </c>
      <c r="J2" s="245"/>
      <c r="K2" s="245">
        <f>K3</f>
        <v>45296</v>
      </c>
      <c r="L2" s="245"/>
      <c r="M2" s="245">
        <f>M3</f>
        <v>45297</v>
      </c>
      <c r="N2" s="247"/>
      <c r="O2" s="202"/>
      <c r="P2" s="314" t="s">
        <v>22</v>
      </c>
      <c r="Q2" s="314"/>
      <c r="R2" s="314"/>
      <c r="S2" s="314"/>
      <c r="T2" s="314"/>
      <c r="U2" s="314"/>
      <c r="V2" s="314"/>
      <c r="W2" s="314"/>
      <c r="X2" s="314"/>
      <c r="Y2" s="314"/>
      <c r="Z2" s="314"/>
      <c r="AA2" s="314"/>
      <c r="AB2" s="314"/>
      <c r="AC2" s="314"/>
      <c r="AD2" s="314"/>
      <c r="AE2" s="314"/>
    </row>
    <row r="3" spans="1:31" ht="30" customHeight="1" x14ac:dyDescent="0.2">
      <c r="A3" s="14">
        <f>$A$1-(WEEKDAY($A$1,1)-(start_day-1))-IF((WEEKDAY($A$1,1)-(start_day-1))&lt;=0,7,0)+1</f>
        <v>45291</v>
      </c>
      <c r="B3" s="15"/>
      <c r="C3" s="196">
        <f>A3+1</f>
        <v>45292</v>
      </c>
      <c r="D3" s="197"/>
      <c r="E3" s="187">
        <f>C3+1</f>
        <v>45293</v>
      </c>
      <c r="F3" s="186"/>
      <c r="G3" s="183">
        <f>E3+1</f>
        <v>45294</v>
      </c>
      <c r="H3" s="186"/>
      <c r="I3" s="183">
        <f>G3+1</f>
        <v>45295</v>
      </c>
      <c r="J3" s="186"/>
      <c r="K3" s="167">
        <f>I3+1</f>
        <v>45296</v>
      </c>
      <c r="L3" s="182"/>
      <c r="M3" s="14">
        <f>K3+1</f>
        <v>45297</v>
      </c>
      <c r="N3" s="177"/>
      <c r="O3" s="202"/>
      <c r="P3" s="250" t="s">
        <v>65</v>
      </c>
      <c r="Q3" s="250" t="s">
        <v>88</v>
      </c>
      <c r="R3" s="250" t="s">
        <v>66</v>
      </c>
      <c r="S3" s="250" t="s">
        <v>107</v>
      </c>
      <c r="T3" s="250" t="s">
        <v>77</v>
      </c>
      <c r="U3" s="250" t="s">
        <v>78</v>
      </c>
      <c r="V3" s="250" t="s">
        <v>79</v>
      </c>
      <c r="W3" s="250" t="s">
        <v>80</v>
      </c>
      <c r="X3" s="250" t="s">
        <v>81</v>
      </c>
      <c r="Y3" s="250" t="s">
        <v>82</v>
      </c>
      <c r="Z3" s="250" t="s">
        <v>83</v>
      </c>
      <c r="AA3" s="250" t="s">
        <v>84</v>
      </c>
      <c r="AB3" s="250" t="s">
        <v>85</v>
      </c>
      <c r="AC3" s="250" t="s">
        <v>86</v>
      </c>
      <c r="AD3" s="250" t="s">
        <v>87</v>
      </c>
      <c r="AE3" s="250" t="s">
        <v>67</v>
      </c>
    </row>
    <row r="4" spans="1:31" ht="30" customHeight="1" x14ac:dyDescent="0.2">
      <c r="A4" s="224"/>
      <c r="B4" s="225"/>
      <c r="C4" s="190"/>
      <c r="D4" s="188"/>
      <c r="E4" s="375"/>
      <c r="F4" s="376"/>
      <c r="G4" s="380"/>
      <c r="H4" s="381"/>
      <c r="I4" s="178"/>
      <c r="J4" s="179"/>
      <c r="K4" s="180"/>
      <c r="L4" s="181"/>
      <c r="M4" s="175"/>
      <c r="N4" s="176"/>
      <c r="O4" s="202"/>
      <c r="P4" s="251"/>
      <c r="Q4" s="251"/>
      <c r="R4" s="251"/>
      <c r="S4" s="251"/>
      <c r="T4" s="251"/>
      <c r="U4" s="251"/>
      <c r="V4" s="251"/>
      <c r="W4" s="251"/>
      <c r="X4" s="251"/>
      <c r="Y4" s="251"/>
      <c r="Z4" s="251"/>
      <c r="AA4" s="251"/>
      <c r="AB4" s="251"/>
      <c r="AC4" s="251"/>
      <c r="AD4" s="251"/>
      <c r="AE4" s="251"/>
    </row>
    <row r="5" spans="1:31" ht="30" customHeight="1" x14ac:dyDescent="0.2">
      <c r="A5" s="224"/>
      <c r="B5" s="225"/>
      <c r="C5" s="191"/>
      <c r="D5" s="189"/>
      <c r="E5" s="375"/>
      <c r="F5" s="376"/>
      <c r="G5" s="380"/>
      <c r="H5" s="381"/>
      <c r="I5" s="178"/>
      <c r="J5" s="179"/>
      <c r="K5" s="180"/>
      <c r="L5" s="181"/>
      <c r="M5" s="175"/>
      <c r="N5" s="176"/>
      <c r="O5" s="202"/>
      <c r="P5" s="140"/>
      <c r="Q5" s="198"/>
      <c r="R5" s="143"/>
      <c r="S5" s="199"/>
      <c r="T5" s="141"/>
      <c r="U5" s="141"/>
      <c r="V5" s="141"/>
      <c r="W5" s="198"/>
      <c r="X5" s="141"/>
      <c r="Y5" s="141"/>
      <c r="Z5" s="144"/>
      <c r="AA5" s="144"/>
      <c r="AB5" s="144"/>
      <c r="AC5" s="144"/>
      <c r="AD5" s="141"/>
      <c r="AE5" s="145"/>
    </row>
    <row r="6" spans="1:31" ht="30" customHeight="1" x14ac:dyDescent="0.2">
      <c r="A6" s="14">
        <f>M3+1</f>
        <v>45298</v>
      </c>
      <c r="B6" s="15"/>
      <c r="C6" s="193">
        <f>A6+1</f>
        <v>45299</v>
      </c>
      <c r="D6" s="192"/>
      <c r="E6" s="167">
        <f>C6+1</f>
        <v>45300</v>
      </c>
      <c r="F6" s="186"/>
      <c r="G6" s="167">
        <f>E6+1</f>
        <v>45301</v>
      </c>
      <c r="H6" s="186"/>
      <c r="I6" s="167">
        <f>G6+1</f>
        <v>45302</v>
      </c>
      <c r="J6" s="168"/>
      <c r="K6" s="167">
        <f>I6+1</f>
        <v>45303</v>
      </c>
      <c r="L6" s="184"/>
      <c r="M6" s="14">
        <f>K6+1</f>
        <v>45304</v>
      </c>
      <c r="N6" s="74"/>
      <c r="O6" s="202"/>
      <c r="P6" s="106"/>
      <c r="Q6" s="107"/>
      <c r="R6" s="108"/>
      <c r="S6" s="108"/>
      <c r="T6" s="107"/>
      <c r="U6" s="107"/>
      <c r="V6" s="107"/>
      <c r="W6" s="107"/>
      <c r="X6" s="107"/>
      <c r="Y6" s="107"/>
      <c r="Z6" s="132"/>
      <c r="AA6" s="132"/>
      <c r="AB6" s="132"/>
      <c r="AC6" s="132"/>
      <c r="AD6" s="107"/>
      <c r="AE6" s="169"/>
    </row>
    <row r="7" spans="1:31" ht="30" customHeight="1" x14ac:dyDescent="0.2">
      <c r="A7" s="224"/>
      <c r="B7" s="225"/>
      <c r="C7" s="221"/>
      <c r="D7" s="222"/>
      <c r="E7" s="380"/>
      <c r="F7" s="381"/>
      <c r="G7" s="380"/>
      <c r="H7" s="381"/>
      <c r="I7" s="380"/>
      <c r="J7" s="381"/>
      <c r="K7" s="380"/>
      <c r="L7" s="382"/>
      <c r="M7" s="224"/>
      <c r="N7" s="226"/>
      <c r="O7" s="202"/>
      <c r="P7" s="106"/>
      <c r="Q7" s="107"/>
      <c r="R7" s="108"/>
      <c r="S7" s="107"/>
      <c r="T7" s="107"/>
      <c r="U7" s="107"/>
      <c r="V7" s="107"/>
      <c r="W7" s="107"/>
      <c r="X7" s="107"/>
      <c r="Y7" s="107"/>
      <c r="Z7" s="132"/>
      <c r="AA7" s="132"/>
      <c r="AB7" s="132"/>
      <c r="AC7" s="132"/>
      <c r="AD7" s="107"/>
      <c r="AE7" s="169"/>
    </row>
    <row r="8" spans="1:31" ht="30" customHeight="1" x14ac:dyDescent="0.2">
      <c r="A8" s="224"/>
      <c r="B8" s="225"/>
      <c r="C8" s="396" t="s">
        <v>268</v>
      </c>
      <c r="D8" s="397"/>
      <c r="E8" s="380"/>
      <c r="F8" s="381"/>
      <c r="G8" s="380"/>
      <c r="H8" s="381"/>
      <c r="I8" s="380"/>
      <c r="J8" s="381"/>
      <c r="K8" s="380"/>
      <c r="L8" s="382"/>
      <c r="M8" s="224"/>
      <c r="N8" s="226"/>
      <c r="O8" s="202"/>
      <c r="P8" s="140"/>
      <c r="Q8" s="141"/>
      <c r="R8" s="141"/>
      <c r="S8" s="141"/>
      <c r="T8" s="141"/>
      <c r="U8" s="141"/>
      <c r="V8" s="141"/>
      <c r="W8" s="141"/>
      <c r="X8" s="141"/>
      <c r="Y8" s="141"/>
      <c r="Z8" s="144"/>
      <c r="AA8" s="144"/>
      <c r="AB8" s="144"/>
      <c r="AC8" s="144"/>
      <c r="AD8" s="141"/>
      <c r="AE8" s="145"/>
    </row>
    <row r="9" spans="1:31" ht="30" customHeight="1" x14ac:dyDescent="0.2">
      <c r="A9" s="14">
        <f>M6+1</f>
        <v>45305</v>
      </c>
      <c r="B9" s="15"/>
      <c r="C9" s="167">
        <f>A9+1</f>
        <v>45306</v>
      </c>
      <c r="D9" s="168"/>
      <c r="E9" s="167">
        <f>C9+1</f>
        <v>45307</v>
      </c>
      <c r="F9" s="168"/>
      <c r="G9" s="167">
        <f>E9+1</f>
        <v>45308</v>
      </c>
      <c r="H9" s="168"/>
      <c r="I9" s="167">
        <f>G9+1</f>
        <v>45309</v>
      </c>
      <c r="J9" s="182"/>
      <c r="K9" s="183">
        <f>I9+1</f>
        <v>45310</v>
      </c>
      <c r="L9" s="184"/>
      <c r="M9" s="14">
        <f>K9+1</f>
        <v>45311</v>
      </c>
      <c r="N9" s="74"/>
      <c r="O9" s="202"/>
      <c r="P9" s="55"/>
      <c r="Q9" s="55"/>
      <c r="R9" s="55"/>
      <c r="S9" s="55"/>
      <c r="T9" s="55"/>
      <c r="U9" s="55"/>
      <c r="V9" s="55"/>
      <c r="W9" s="55"/>
      <c r="X9" s="55"/>
      <c r="Y9" s="55"/>
      <c r="Z9" s="56"/>
      <c r="AA9" s="56"/>
      <c r="AB9" s="56"/>
      <c r="AC9" s="56"/>
      <c r="AD9" s="55"/>
      <c r="AE9" s="55"/>
    </row>
    <row r="10" spans="1:31" ht="30" customHeight="1" x14ac:dyDescent="0.2">
      <c r="A10" s="224"/>
      <c r="B10" s="225"/>
      <c r="C10" s="380"/>
      <c r="D10" s="381"/>
      <c r="E10" s="178"/>
      <c r="F10" s="179"/>
      <c r="G10" s="178"/>
      <c r="H10" s="179"/>
      <c r="I10" s="180"/>
      <c r="J10" s="181"/>
      <c r="K10" s="178"/>
      <c r="L10" s="185"/>
      <c r="M10" s="224"/>
      <c r="N10" s="226"/>
      <c r="O10" s="202"/>
      <c r="P10" s="55"/>
      <c r="Q10" s="55"/>
      <c r="R10" s="55"/>
      <c r="S10" s="55"/>
      <c r="T10" s="55"/>
      <c r="U10" s="55"/>
      <c r="V10" s="55"/>
      <c r="W10" s="55"/>
      <c r="X10" s="55"/>
      <c r="Y10" s="55"/>
      <c r="Z10" s="56"/>
      <c r="AA10" s="56"/>
      <c r="AB10" s="56"/>
      <c r="AC10" s="56"/>
      <c r="AD10" s="55"/>
      <c r="AE10" s="55"/>
    </row>
    <row r="11" spans="1:31" ht="30" customHeight="1" x14ac:dyDescent="0.2">
      <c r="A11" s="224"/>
      <c r="B11" s="225"/>
      <c r="C11" s="410" t="s">
        <v>275</v>
      </c>
      <c r="D11" s="424"/>
      <c r="E11" s="396" t="s">
        <v>270</v>
      </c>
      <c r="F11" s="397"/>
      <c r="G11" s="178"/>
      <c r="H11" s="179"/>
      <c r="I11" s="180"/>
      <c r="J11" s="181"/>
      <c r="K11" s="178"/>
      <c r="L11" s="185"/>
      <c r="M11" s="224"/>
      <c r="N11" s="226"/>
      <c r="O11" s="202"/>
      <c r="P11" s="55"/>
      <c r="Q11" s="55"/>
      <c r="R11" s="55"/>
      <c r="S11" s="55"/>
      <c r="T11" s="55"/>
      <c r="U11" s="55"/>
      <c r="V11" s="55"/>
      <c r="W11" s="55"/>
      <c r="X11" s="55"/>
      <c r="Y11" s="55"/>
      <c r="Z11" s="56"/>
      <c r="AA11" s="56"/>
      <c r="AB11" s="56"/>
      <c r="AC11" s="56"/>
      <c r="AD11" s="55"/>
      <c r="AE11" s="55"/>
    </row>
    <row r="12" spans="1:31" ht="30" customHeight="1" x14ac:dyDescent="0.2">
      <c r="A12" s="14">
        <f>M9+1</f>
        <v>45312</v>
      </c>
      <c r="B12" s="15"/>
      <c r="C12" s="167">
        <f>A12+1</f>
        <v>45313</v>
      </c>
      <c r="D12" s="168"/>
      <c r="E12" s="167">
        <f>C12+1</f>
        <v>45314</v>
      </c>
      <c r="F12" s="168"/>
      <c r="G12" s="167">
        <f>E12+1</f>
        <v>45315</v>
      </c>
      <c r="H12" s="168"/>
      <c r="I12" s="167">
        <f>G12+1</f>
        <v>45316</v>
      </c>
      <c r="J12" s="182"/>
      <c r="K12" s="183">
        <f>I12+1</f>
        <v>45317</v>
      </c>
      <c r="L12" s="182"/>
      <c r="M12" s="14">
        <f>K12+1</f>
        <v>45318</v>
      </c>
      <c r="N12" s="74"/>
      <c r="O12" s="202"/>
      <c r="P12" s="55"/>
      <c r="Q12" s="55"/>
      <c r="R12" s="55"/>
      <c r="S12" s="55"/>
      <c r="T12" s="55"/>
      <c r="U12" s="55"/>
      <c r="V12" s="55"/>
      <c r="W12" s="55"/>
      <c r="X12" s="55"/>
      <c r="Y12" s="55"/>
      <c r="Z12" s="56"/>
      <c r="AA12" s="56"/>
      <c r="AB12" s="56"/>
      <c r="AC12" s="56"/>
      <c r="AD12" s="55"/>
      <c r="AE12" s="55"/>
    </row>
    <row r="13" spans="1:31" ht="30" customHeight="1" x14ac:dyDescent="0.2">
      <c r="A13" s="224"/>
      <c r="B13" s="225"/>
      <c r="C13" s="380"/>
      <c r="D13" s="381"/>
      <c r="E13" s="380"/>
      <c r="F13" s="381"/>
      <c r="G13" s="380"/>
      <c r="H13" s="381"/>
      <c r="I13" s="180"/>
      <c r="J13" s="181"/>
      <c r="K13" s="180"/>
      <c r="L13" s="181"/>
      <c r="M13" s="224"/>
      <c r="N13" s="226"/>
      <c r="O13" s="202"/>
      <c r="P13" s="91" t="s">
        <v>260</v>
      </c>
      <c r="Q13" s="1"/>
      <c r="R13" s="52"/>
      <c r="S13" s="52"/>
      <c r="T13" s="1"/>
      <c r="U13" s="52"/>
      <c r="V13" s="52"/>
      <c r="W13" s="52"/>
      <c r="X13" s="52"/>
      <c r="Y13" s="52"/>
      <c r="Z13" s="52"/>
      <c r="AA13" s="52"/>
      <c r="AB13" s="52"/>
      <c r="AC13" s="52"/>
      <c r="AD13" s="52"/>
      <c r="AE13" s="1"/>
    </row>
    <row r="14" spans="1:31" ht="30" customHeight="1" x14ac:dyDescent="0.2">
      <c r="A14" s="224"/>
      <c r="B14" s="225"/>
      <c r="C14" s="380"/>
      <c r="D14" s="381"/>
      <c r="E14" s="380"/>
      <c r="F14" s="381"/>
      <c r="G14" s="380"/>
      <c r="H14" s="381"/>
      <c r="I14" s="180"/>
      <c r="J14" s="181"/>
      <c r="K14" s="180"/>
      <c r="L14" s="181"/>
      <c r="M14" s="224"/>
      <c r="N14" s="226"/>
      <c r="O14" s="202"/>
      <c r="P14" s="203" t="s">
        <v>35</v>
      </c>
      <c r="Q14" s="90" t="s">
        <v>27</v>
      </c>
      <c r="R14" s="97" t="s">
        <v>23</v>
      </c>
      <c r="S14" s="96"/>
      <c r="T14" s="97"/>
      <c r="U14" s="204"/>
      <c r="V14" s="204"/>
      <c r="W14" s="204"/>
      <c r="X14" s="204"/>
      <c r="Y14" s="204"/>
      <c r="Z14" s="204"/>
      <c r="AA14" s="204"/>
      <c r="AB14" s="204"/>
      <c r="AC14" s="204"/>
      <c r="AD14" s="204"/>
      <c r="AE14" s="204"/>
    </row>
    <row r="15" spans="1:31" ht="30" customHeight="1" x14ac:dyDescent="0.2">
      <c r="A15" s="14">
        <f>M12+1</f>
        <v>45319</v>
      </c>
      <c r="B15" s="15"/>
      <c r="C15" s="167">
        <f>A15+1</f>
        <v>45320</v>
      </c>
      <c r="D15" s="168"/>
      <c r="E15" s="167">
        <f>C15+1</f>
        <v>45321</v>
      </c>
      <c r="F15" s="182"/>
      <c r="G15" s="167">
        <f>E15+1</f>
        <v>45322</v>
      </c>
      <c r="H15" s="182"/>
      <c r="I15" s="167">
        <f>G15+1</f>
        <v>45323</v>
      </c>
      <c r="J15" s="182"/>
      <c r="K15" s="167">
        <f>I15+1</f>
        <v>45324</v>
      </c>
      <c r="L15" s="182"/>
      <c r="M15" s="14">
        <f>K15+1</f>
        <v>45325</v>
      </c>
      <c r="N15" s="74"/>
      <c r="O15" s="202"/>
      <c r="P15" s="202"/>
      <c r="Q15" s="202"/>
      <c r="R15" s="202"/>
      <c r="S15" s="202"/>
      <c r="T15" s="202"/>
      <c r="U15" s="202"/>
      <c r="V15" s="202"/>
      <c r="W15" s="202"/>
      <c r="X15" s="202"/>
      <c r="Y15" s="202"/>
      <c r="Z15" s="202"/>
      <c r="AA15" s="202"/>
      <c r="AB15" s="202"/>
      <c r="AC15" s="202"/>
      <c r="AD15" s="202"/>
      <c r="AE15" s="202"/>
    </row>
    <row r="16" spans="1:31" ht="30" customHeight="1" x14ac:dyDescent="0.2">
      <c r="A16" s="224"/>
      <c r="B16" s="225"/>
      <c r="C16" s="380"/>
      <c r="D16" s="381"/>
      <c r="E16" s="180"/>
      <c r="F16" s="181"/>
      <c r="G16" s="180"/>
      <c r="H16" s="181"/>
      <c r="I16" s="180"/>
      <c r="J16" s="181"/>
      <c r="K16" s="180"/>
      <c r="L16" s="181"/>
      <c r="M16" s="224"/>
      <c r="N16" s="226"/>
      <c r="O16" s="202"/>
      <c r="P16" s="202"/>
      <c r="Q16" s="202"/>
      <c r="R16" s="202"/>
      <c r="S16" s="202"/>
      <c r="T16" s="202"/>
      <c r="U16" s="202"/>
      <c r="V16" s="202"/>
      <c r="W16" s="202"/>
      <c r="X16" s="202"/>
      <c r="Y16" s="202"/>
      <c r="Z16" s="202"/>
      <c r="AA16" s="202"/>
      <c r="AB16" s="202"/>
      <c r="AC16" s="202"/>
      <c r="AD16" s="202"/>
      <c r="AE16" s="202"/>
    </row>
    <row r="17" spans="1:31" ht="30" customHeight="1" x14ac:dyDescent="0.2">
      <c r="A17" s="224"/>
      <c r="B17" s="225"/>
      <c r="C17" s="380"/>
      <c r="D17" s="381"/>
      <c r="E17" s="180"/>
      <c r="F17" s="181"/>
      <c r="G17" s="180"/>
      <c r="H17" s="181"/>
      <c r="I17" s="180"/>
      <c r="J17" s="181"/>
      <c r="K17" s="180"/>
      <c r="L17" s="181"/>
      <c r="M17" s="224"/>
      <c r="N17" s="226"/>
      <c r="O17" s="202"/>
      <c r="P17" s="202"/>
      <c r="Q17" s="202"/>
      <c r="R17" s="202"/>
      <c r="S17" s="202"/>
      <c r="T17" s="202"/>
      <c r="U17" s="202"/>
      <c r="V17" s="202"/>
      <c r="W17" s="202"/>
      <c r="X17" s="202"/>
      <c r="Y17" s="202"/>
      <c r="Z17" s="202"/>
      <c r="AA17" s="202"/>
      <c r="AB17" s="202"/>
      <c r="AC17" s="202"/>
      <c r="AD17" s="202"/>
      <c r="AE17" s="202"/>
    </row>
    <row r="18" spans="1:31" ht="30" customHeight="1" x14ac:dyDescent="0.2">
      <c r="A18" s="14">
        <f>M15+1</f>
        <v>45326</v>
      </c>
      <c r="B18" s="15"/>
      <c r="C18" s="167">
        <f>A18+1</f>
        <v>45327</v>
      </c>
      <c r="D18" s="182"/>
      <c r="E18" s="383"/>
      <c r="F18" s="384"/>
      <c r="G18" s="384"/>
      <c r="H18" s="384"/>
      <c r="I18" s="384"/>
      <c r="J18" s="384"/>
      <c r="K18" s="384"/>
      <c r="L18" s="384"/>
      <c r="M18" s="384"/>
      <c r="N18" s="385"/>
      <c r="O18" s="202"/>
      <c r="P18" s="202"/>
      <c r="Q18" s="202"/>
      <c r="R18" s="202"/>
      <c r="S18" s="202"/>
      <c r="T18" s="202"/>
      <c r="U18" s="202"/>
      <c r="V18" s="202"/>
      <c r="W18" s="202"/>
      <c r="X18" s="202"/>
      <c r="Y18" s="202"/>
      <c r="Z18" s="202"/>
      <c r="AA18" s="202"/>
      <c r="AB18" s="202"/>
      <c r="AC18" s="202"/>
      <c r="AD18" s="202"/>
      <c r="AE18" s="202"/>
    </row>
    <row r="19" spans="1:31" ht="30" customHeight="1" x14ac:dyDescent="0.2">
      <c r="A19" s="224"/>
      <c r="B19" s="225"/>
      <c r="C19" s="180"/>
      <c r="D19" s="181"/>
      <c r="E19" s="386"/>
      <c r="F19" s="387"/>
      <c r="G19" s="387"/>
      <c r="H19" s="387"/>
      <c r="I19" s="387"/>
      <c r="J19" s="387"/>
      <c r="K19" s="387"/>
      <c r="L19" s="387"/>
      <c r="M19" s="387"/>
      <c r="N19" s="388"/>
      <c r="O19" s="202"/>
      <c r="P19" s="202"/>
      <c r="Q19" s="202"/>
      <c r="R19" s="202"/>
      <c r="S19" s="202"/>
      <c r="T19" s="202"/>
      <c r="U19" s="202"/>
      <c r="V19" s="202"/>
      <c r="W19" s="202"/>
      <c r="X19" s="202"/>
      <c r="Y19" s="202"/>
      <c r="Z19" s="202"/>
      <c r="AA19" s="202"/>
      <c r="AB19" s="202"/>
      <c r="AC19" s="202"/>
      <c r="AD19" s="202"/>
      <c r="AE19" s="202"/>
    </row>
    <row r="20" spans="1:31" ht="30" customHeight="1" x14ac:dyDescent="0.2">
      <c r="A20" s="288"/>
      <c r="B20" s="289"/>
      <c r="C20" s="194"/>
      <c r="D20" s="195"/>
      <c r="E20" s="389"/>
      <c r="F20" s="390"/>
      <c r="G20" s="390"/>
      <c r="H20" s="390"/>
      <c r="I20" s="390"/>
      <c r="J20" s="390"/>
      <c r="K20" s="390"/>
      <c r="L20" s="390"/>
      <c r="M20" s="390"/>
      <c r="N20" s="391"/>
      <c r="O20" s="202"/>
      <c r="P20" s="202"/>
      <c r="Q20" s="202"/>
      <c r="R20" s="202"/>
      <c r="S20" s="202"/>
      <c r="T20" s="202"/>
      <c r="U20" s="202"/>
      <c r="V20" s="202"/>
      <c r="W20" s="202"/>
      <c r="X20" s="202"/>
      <c r="Y20" s="202"/>
      <c r="Z20" s="202"/>
      <c r="AA20" s="202"/>
      <c r="AB20" s="202"/>
      <c r="AC20" s="202"/>
      <c r="AD20" s="202"/>
      <c r="AE20" s="202"/>
    </row>
  </sheetData>
  <autoFilter ref="P3:AE4" xr:uid="{B7722012-214C-4955-81DC-D28AF02A25AF}"/>
  <mergeCells count="69">
    <mergeCell ref="E18:N20"/>
    <mergeCell ref="A19:B19"/>
    <mergeCell ref="A20:B20"/>
    <mergeCell ref="A16:B16"/>
    <mergeCell ref="C16:D16"/>
    <mergeCell ref="M16:N16"/>
    <mergeCell ref="A17:B17"/>
    <mergeCell ref="C17:D17"/>
    <mergeCell ref="M17:N17"/>
    <mergeCell ref="A14:B14"/>
    <mergeCell ref="C14:D14"/>
    <mergeCell ref="E14:F14"/>
    <mergeCell ref="G14:H14"/>
    <mergeCell ref="M14:N14"/>
    <mergeCell ref="M10:N10"/>
    <mergeCell ref="A11:B11"/>
    <mergeCell ref="C11:D11"/>
    <mergeCell ref="M11:N11"/>
    <mergeCell ref="M13:N13"/>
    <mergeCell ref="E11:F11"/>
    <mergeCell ref="A13:B13"/>
    <mergeCell ref="C13:D13"/>
    <mergeCell ref="E13:F13"/>
    <mergeCell ref="G13:H13"/>
    <mergeCell ref="A5:B5"/>
    <mergeCell ref="A10:B10"/>
    <mergeCell ref="C10:D10"/>
    <mergeCell ref="C7:D7"/>
    <mergeCell ref="C8:D8"/>
    <mergeCell ref="AA3:AA4"/>
    <mergeCell ref="AC3:AC4"/>
    <mergeCell ref="M7:N7"/>
    <mergeCell ref="A8:B8"/>
    <mergeCell ref="G8:H8"/>
    <mergeCell ref="I8:J8"/>
    <mergeCell ref="K8:L8"/>
    <mergeCell ref="M8:N8"/>
    <mergeCell ref="A7:B7"/>
    <mergeCell ref="E7:F8"/>
    <mergeCell ref="G7:H7"/>
    <mergeCell ref="I7:J7"/>
    <mergeCell ref="K7:L7"/>
    <mergeCell ref="A4:B4"/>
    <mergeCell ref="E4:F5"/>
    <mergeCell ref="G4:H5"/>
    <mergeCell ref="A1:I1"/>
    <mergeCell ref="K1:L1"/>
    <mergeCell ref="A2:B2"/>
    <mergeCell ref="C2:D2"/>
    <mergeCell ref="E2:F2"/>
    <mergeCell ref="G2:H2"/>
    <mergeCell ref="I2:J2"/>
    <mergeCell ref="K2:L2"/>
    <mergeCell ref="M2:N2"/>
    <mergeCell ref="P2:AE2"/>
    <mergeCell ref="P3:P4"/>
    <mergeCell ref="Q3:Q4"/>
    <mergeCell ref="R3:R4"/>
    <mergeCell ref="S3:S4"/>
    <mergeCell ref="T3:T4"/>
    <mergeCell ref="U3:U4"/>
    <mergeCell ref="V3:V4"/>
    <mergeCell ref="W3:W4"/>
    <mergeCell ref="AD3:AD4"/>
    <mergeCell ref="AB3:AB4"/>
    <mergeCell ref="X3:X4"/>
    <mergeCell ref="AE3:AE4"/>
    <mergeCell ref="Y3:Y4"/>
    <mergeCell ref="Z3:Z4"/>
  </mergeCells>
  <conditionalFormatting sqref="A3 C3 E3 G3 K3 M3 A6 C6 E6 G6 K6 M6 A9 C9 E9 G9 K9 M9 A12 C12 E12 G12 K12 M12 A15 C15 E15 G15 K15 M15 A18 C18">
    <cfRule type="expression" dxfId="27" priority="3">
      <formula>MONTH(A3)&lt;&gt;MONTH($A$1)</formula>
    </cfRule>
    <cfRule type="expression" dxfId="26" priority="4">
      <formula>OR(WEEKDAY(A3,1)=1,WEEKDAY(A3,1)=7)</formula>
    </cfRule>
  </conditionalFormatting>
  <conditionalFormatting sqref="I3 I6 I9 I12 I15">
    <cfRule type="expression" dxfId="25" priority="1">
      <formula>MONTH(I3)&lt;&gt;MONTH($A$1)</formula>
    </cfRule>
    <cfRule type="expression" dxfId="24" priority="2">
      <formula>OR(WEEKDAY(I3,1)=1,WEEKDAY(I3,1)=7)</formula>
    </cfRule>
  </conditionalFormatting>
  <pageMargins left="0.7" right="0.7" top="0.75" bottom="0.75" header="0.3" footer="0.3"/>
  <pageSetup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D2192-7D71-4D51-AAA8-840DC337F978}">
  <sheetPr>
    <pageSetUpPr fitToPage="1"/>
  </sheetPr>
  <dimension ref="A1:AE20"/>
  <sheetViews>
    <sheetView workbookViewId="0">
      <selection activeCell="X8" sqref="X8"/>
    </sheetView>
  </sheetViews>
  <sheetFormatPr defaultRowHeight="12.75" x14ac:dyDescent="0.2"/>
  <cols>
    <col min="1" max="1" width="5.7109375" customWidth="1"/>
    <col min="2" max="2" width="15.7109375" customWidth="1"/>
    <col min="3" max="3" width="5.7109375" customWidth="1"/>
    <col min="4" max="4" width="15.7109375" customWidth="1"/>
    <col min="5" max="5" width="5.7109375" customWidth="1"/>
    <col min="6" max="6" width="15.7109375" customWidth="1"/>
    <col min="7" max="7" width="5.7109375" customWidth="1"/>
    <col min="8" max="8" width="15.7109375" customWidth="1"/>
    <col min="9" max="9" width="5.7109375" customWidth="1"/>
    <col min="10" max="10" width="15.7109375" customWidth="1"/>
    <col min="11" max="11" width="5.7109375" customWidth="1"/>
    <col min="12" max="12" width="15.7109375" customWidth="1"/>
    <col min="13" max="13" width="5.7109375" customWidth="1"/>
    <col min="14" max="14" width="15.7109375" customWidth="1"/>
    <col min="16" max="17" width="15.7109375" customWidth="1"/>
    <col min="18" max="18" width="30.7109375" customWidth="1"/>
    <col min="19" max="31" width="15.7109375" customWidth="1"/>
  </cols>
  <sheetData>
    <row r="1" spans="1:31" ht="75" customHeight="1" x14ac:dyDescent="0.2">
      <c r="A1" s="377">
        <f>DATE('1'!AD18,'1'!AD20+18,1)</f>
        <v>45323</v>
      </c>
      <c r="B1" s="377"/>
      <c r="C1" s="377"/>
      <c r="D1" s="377"/>
      <c r="E1" s="377"/>
      <c r="F1" s="377"/>
      <c r="G1" s="377"/>
      <c r="H1" s="377"/>
      <c r="I1" s="377"/>
      <c r="J1" s="200"/>
      <c r="K1" s="378"/>
      <c r="L1" s="378"/>
      <c r="M1" s="172"/>
      <c r="N1" s="173"/>
      <c r="O1" s="202"/>
      <c r="P1" s="202"/>
      <c r="Q1" s="202"/>
      <c r="R1" s="202"/>
      <c r="S1" s="202"/>
      <c r="T1" s="202"/>
      <c r="U1" s="202"/>
      <c r="V1" s="202"/>
      <c r="W1" s="202"/>
      <c r="X1" s="202"/>
      <c r="Y1" s="202"/>
      <c r="Z1" s="202"/>
      <c r="AA1" s="202"/>
      <c r="AB1" s="202"/>
      <c r="AC1" s="202"/>
      <c r="AD1" s="202"/>
      <c r="AE1" s="202"/>
    </row>
    <row r="2" spans="1:31" ht="30" customHeight="1" thickBot="1" x14ac:dyDescent="0.25">
      <c r="A2" s="244">
        <f>A3</f>
        <v>45319</v>
      </c>
      <c r="B2" s="245"/>
      <c r="C2" s="379">
        <f>C3</f>
        <v>45320</v>
      </c>
      <c r="D2" s="379"/>
      <c r="E2" s="245">
        <f>E3</f>
        <v>45321</v>
      </c>
      <c r="F2" s="245"/>
      <c r="G2" s="245">
        <f>G3</f>
        <v>45322</v>
      </c>
      <c r="H2" s="245"/>
      <c r="I2" s="245">
        <f>I3</f>
        <v>45323</v>
      </c>
      <c r="J2" s="245"/>
      <c r="K2" s="245">
        <f>K3</f>
        <v>45324</v>
      </c>
      <c r="L2" s="245"/>
      <c r="M2" s="245">
        <f>M3</f>
        <v>45325</v>
      </c>
      <c r="N2" s="247"/>
      <c r="O2" s="202"/>
      <c r="P2" s="314" t="s">
        <v>22</v>
      </c>
      <c r="Q2" s="314"/>
      <c r="R2" s="314"/>
      <c r="S2" s="314"/>
      <c r="T2" s="314"/>
      <c r="U2" s="314"/>
      <c r="V2" s="314"/>
      <c r="W2" s="314"/>
      <c r="X2" s="314"/>
      <c r="Y2" s="314"/>
      <c r="Z2" s="314"/>
      <c r="AA2" s="314"/>
      <c r="AB2" s="314"/>
      <c r="AC2" s="314"/>
      <c r="AD2" s="314"/>
      <c r="AE2" s="314"/>
    </row>
    <row r="3" spans="1:31" ht="30" customHeight="1" x14ac:dyDescent="0.2">
      <c r="A3" s="14">
        <f>$A$1-(WEEKDAY($A$1,1)-(start_day-1))-IF((WEEKDAY($A$1,1)-(start_day-1))&lt;=0,7,0)+1</f>
        <v>45319</v>
      </c>
      <c r="B3" s="15"/>
      <c r="C3" s="196">
        <f>A3+1</f>
        <v>45320</v>
      </c>
      <c r="D3" s="197"/>
      <c r="E3" s="187">
        <f>C3+1</f>
        <v>45321</v>
      </c>
      <c r="F3" s="186"/>
      <c r="G3" s="183">
        <f>E3+1</f>
        <v>45322</v>
      </c>
      <c r="H3" s="186"/>
      <c r="I3" s="183">
        <f>G3+1</f>
        <v>45323</v>
      </c>
      <c r="J3" s="186"/>
      <c r="K3" s="167">
        <f>I3+1</f>
        <v>45324</v>
      </c>
      <c r="L3" s="182"/>
      <c r="M3" s="14">
        <f>K3+1</f>
        <v>45325</v>
      </c>
      <c r="N3" s="177"/>
      <c r="O3" s="202"/>
      <c r="P3" s="250" t="s">
        <v>65</v>
      </c>
      <c r="Q3" s="250" t="s">
        <v>88</v>
      </c>
      <c r="R3" s="250" t="s">
        <v>66</v>
      </c>
      <c r="S3" s="250" t="s">
        <v>107</v>
      </c>
      <c r="T3" s="250" t="s">
        <v>77</v>
      </c>
      <c r="U3" s="250" t="s">
        <v>78</v>
      </c>
      <c r="V3" s="250" t="s">
        <v>79</v>
      </c>
      <c r="W3" s="250" t="s">
        <v>80</v>
      </c>
      <c r="X3" s="250" t="s">
        <v>81</v>
      </c>
      <c r="Y3" s="250" t="s">
        <v>82</v>
      </c>
      <c r="Z3" s="250" t="s">
        <v>83</v>
      </c>
      <c r="AA3" s="250" t="s">
        <v>84</v>
      </c>
      <c r="AB3" s="250" t="s">
        <v>85</v>
      </c>
      <c r="AC3" s="250" t="s">
        <v>86</v>
      </c>
      <c r="AD3" s="250" t="s">
        <v>87</v>
      </c>
      <c r="AE3" s="250" t="s">
        <v>67</v>
      </c>
    </row>
    <row r="4" spans="1:31" ht="30" customHeight="1" x14ac:dyDescent="0.2">
      <c r="A4" s="224"/>
      <c r="B4" s="225"/>
      <c r="C4" s="190"/>
      <c r="D4" s="188"/>
      <c r="E4" s="375"/>
      <c r="F4" s="376"/>
      <c r="G4" s="380"/>
      <c r="H4" s="381"/>
      <c r="I4" s="178"/>
      <c r="J4" s="179"/>
      <c r="K4" s="180"/>
      <c r="L4" s="181"/>
      <c r="M4" s="175"/>
      <c r="N4" s="176"/>
      <c r="O4" s="202"/>
      <c r="P4" s="251"/>
      <c r="Q4" s="251"/>
      <c r="R4" s="251"/>
      <c r="S4" s="251"/>
      <c r="T4" s="251"/>
      <c r="U4" s="251"/>
      <c r="V4" s="251"/>
      <c r="W4" s="251"/>
      <c r="X4" s="251"/>
      <c r="Y4" s="251"/>
      <c r="Z4" s="251"/>
      <c r="AA4" s="251"/>
      <c r="AB4" s="251"/>
      <c r="AC4" s="251"/>
      <c r="AD4" s="251"/>
      <c r="AE4" s="251"/>
    </row>
    <row r="5" spans="1:31" ht="30" customHeight="1" x14ac:dyDescent="0.2">
      <c r="A5" s="224"/>
      <c r="B5" s="225"/>
      <c r="C5" s="191"/>
      <c r="D5" s="189"/>
      <c r="E5" s="375"/>
      <c r="F5" s="376"/>
      <c r="G5" s="380"/>
      <c r="H5" s="381"/>
      <c r="I5" s="178"/>
      <c r="J5" s="179"/>
      <c r="K5" s="180"/>
      <c r="L5" s="181"/>
      <c r="M5" s="175"/>
      <c r="N5" s="176"/>
      <c r="O5" s="202"/>
      <c r="P5" s="98"/>
      <c r="Q5" s="161"/>
      <c r="R5" s="125"/>
      <c r="S5" s="162"/>
      <c r="T5" s="55"/>
      <c r="U5" s="55"/>
      <c r="V5" s="55"/>
      <c r="W5" s="161"/>
      <c r="X5" s="55"/>
      <c r="Y5" s="55"/>
      <c r="Z5" s="56"/>
      <c r="AA5" s="56"/>
      <c r="AB5" s="56"/>
      <c r="AC5" s="56"/>
      <c r="AD5" s="55"/>
      <c r="AE5" s="116"/>
    </row>
    <row r="6" spans="1:31" ht="30" customHeight="1" x14ac:dyDescent="0.2">
      <c r="A6" s="14">
        <f>M3+1</f>
        <v>45326</v>
      </c>
      <c r="B6" s="15"/>
      <c r="C6" s="193">
        <f>A6+1</f>
        <v>45327</v>
      </c>
      <c r="D6" s="192"/>
      <c r="E6" s="167">
        <f>C6+1</f>
        <v>45328</v>
      </c>
      <c r="F6" s="186"/>
      <c r="G6" s="167">
        <f>E6+1</f>
        <v>45329</v>
      </c>
      <c r="H6" s="186"/>
      <c r="I6" s="167">
        <f>G6+1</f>
        <v>45330</v>
      </c>
      <c r="J6" s="168"/>
      <c r="K6" s="167">
        <f>I6+1</f>
        <v>45331</v>
      </c>
      <c r="L6" s="184"/>
      <c r="M6" s="14">
        <f>K6+1</f>
        <v>45332</v>
      </c>
      <c r="N6" s="74"/>
      <c r="O6" s="202"/>
      <c r="P6" s="53">
        <v>45350</v>
      </c>
      <c r="Q6" s="77" t="s">
        <v>339</v>
      </c>
      <c r="R6" s="77" t="s">
        <v>340</v>
      </c>
      <c r="S6" s="77"/>
      <c r="T6" s="54" t="s">
        <v>345</v>
      </c>
      <c r="U6" s="54" t="s">
        <v>25</v>
      </c>
      <c r="V6" s="54">
        <v>31</v>
      </c>
      <c r="W6" s="54" t="s">
        <v>341</v>
      </c>
      <c r="X6" s="54" t="s">
        <v>74</v>
      </c>
      <c r="Y6" s="54" t="s">
        <v>74</v>
      </c>
      <c r="Z6" s="83" t="s">
        <v>74</v>
      </c>
      <c r="AA6" s="83" t="s">
        <v>74</v>
      </c>
      <c r="AB6" s="83" t="s">
        <v>74</v>
      </c>
      <c r="AC6" s="83" t="s">
        <v>74</v>
      </c>
      <c r="AD6" s="54" t="s">
        <v>74</v>
      </c>
      <c r="AE6" s="112">
        <v>1</v>
      </c>
    </row>
    <row r="7" spans="1:31" ht="30" customHeight="1" x14ac:dyDescent="0.2">
      <c r="A7" s="224"/>
      <c r="B7" s="225"/>
      <c r="C7" s="221"/>
      <c r="D7" s="222"/>
      <c r="E7" s="380"/>
      <c r="F7" s="381"/>
      <c r="G7" s="380"/>
      <c r="H7" s="381"/>
      <c r="I7" s="380"/>
      <c r="J7" s="381"/>
      <c r="K7" s="380"/>
      <c r="L7" s="382"/>
      <c r="M7" s="224"/>
      <c r="N7" s="226"/>
      <c r="O7" s="202"/>
      <c r="P7" s="53">
        <v>45351</v>
      </c>
      <c r="Q7" s="54" t="s">
        <v>24</v>
      </c>
      <c r="R7" s="77" t="s">
        <v>347</v>
      </c>
      <c r="S7" s="54" t="s">
        <v>31</v>
      </c>
      <c r="T7" s="54" t="s">
        <v>348</v>
      </c>
      <c r="U7" s="54" t="s">
        <v>349</v>
      </c>
      <c r="V7" s="54">
        <v>45</v>
      </c>
      <c r="W7" s="54" t="s">
        <v>350</v>
      </c>
      <c r="X7" s="54" t="s">
        <v>74</v>
      </c>
      <c r="Y7" s="54" t="s">
        <v>74</v>
      </c>
      <c r="Z7" s="83" t="s">
        <v>74</v>
      </c>
      <c r="AA7" s="83" t="s">
        <v>74</v>
      </c>
      <c r="AB7" s="83" t="s">
        <v>74</v>
      </c>
      <c r="AC7" s="83" t="s">
        <v>74</v>
      </c>
      <c r="AD7" s="54" t="s">
        <v>74</v>
      </c>
      <c r="AE7" s="112">
        <v>1</v>
      </c>
    </row>
    <row r="8" spans="1:31" ht="30" customHeight="1" x14ac:dyDescent="0.2">
      <c r="A8" s="224"/>
      <c r="B8" s="225"/>
      <c r="C8" s="221"/>
      <c r="D8" s="222"/>
      <c r="E8" s="380"/>
      <c r="F8" s="381"/>
      <c r="G8" s="380"/>
      <c r="H8" s="381"/>
      <c r="I8" s="380"/>
      <c r="J8" s="381"/>
      <c r="K8" s="380"/>
      <c r="L8" s="382"/>
      <c r="M8" s="224"/>
      <c r="N8" s="226"/>
      <c r="O8" s="202"/>
      <c r="P8" s="140"/>
      <c r="Q8" s="141"/>
      <c r="R8" s="141"/>
      <c r="S8" s="141"/>
      <c r="T8" s="141"/>
      <c r="U8" s="141"/>
      <c r="V8" s="141"/>
      <c r="W8" s="141"/>
      <c r="X8" s="141"/>
      <c r="Y8" s="141"/>
      <c r="Z8" s="144"/>
      <c r="AA8" s="144"/>
      <c r="AB8" s="144"/>
      <c r="AC8" s="144"/>
      <c r="AD8" s="141"/>
      <c r="AE8" s="145"/>
    </row>
    <row r="9" spans="1:31" ht="30" customHeight="1" x14ac:dyDescent="0.2">
      <c r="A9" s="14">
        <f>M6+1</f>
        <v>45333</v>
      </c>
      <c r="B9" s="15"/>
      <c r="C9" s="167">
        <f>A9+1</f>
        <v>45334</v>
      </c>
      <c r="D9" s="168"/>
      <c r="E9" s="167">
        <f>C9+1</f>
        <v>45335</v>
      </c>
      <c r="F9" s="168"/>
      <c r="G9" s="167">
        <f>E9+1</f>
        <v>45336</v>
      </c>
      <c r="H9" s="168"/>
      <c r="I9" s="167">
        <f>G9+1</f>
        <v>45337</v>
      </c>
      <c r="J9" s="182"/>
      <c r="K9" s="183">
        <f>I9+1</f>
        <v>45338</v>
      </c>
      <c r="L9" s="184"/>
      <c r="M9" s="14">
        <f>K9+1</f>
        <v>45339</v>
      </c>
      <c r="N9" s="74"/>
      <c r="O9" s="202"/>
      <c r="P9" s="55"/>
      <c r="Q9" s="55"/>
      <c r="R9" s="55"/>
      <c r="S9" s="55"/>
      <c r="T9" s="55"/>
      <c r="U9" s="55"/>
      <c r="V9" s="55"/>
      <c r="W9" s="55"/>
      <c r="X9" s="55"/>
      <c r="Y9" s="55"/>
      <c r="Z9" s="56"/>
      <c r="AA9" s="56"/>
      <c r="AB9" s="56"/>
      <c r="AC9" s="56"/>
      <c r="AD9" s="55"/>
      <c r="AE9" s="55"/>
    </row>
    <row r="10" spans="1:31" ht="30" customHeight="1" x14ac:dyDescent="0.2">
      <c r="A10" s="224"/>
      <c r="B10" s="225"/>
      <c r="C10" s="380"/>
      <c r="D10" s="381"/>
      <c r="E10" s="178"/>
      <c r="F10" s="179"/>
      <c r="G10" s="178"/>
      <c r="H10" s="179"/>
      <c r="I10" s="426"/>
      <c r="J10" s="427"/>
      <c r="K10" s="178"/>
      <c r="L10" s="185"/>
      <c r="M10" s="224"/>
      <c r="N10" s="226"/>
      <c r="O10" s="202"/>
      <c r="P10" s="55"/>
      <c r="Q10" s="55"/>
      <c r="R10" s="55"/>
      <c r="S10" s="55"/>
      <c r="T10" s="55"/>
      <c r="U10" s="55"/>
      <c r="V10" s="55"/>
      <c r="W10" s="55"/>
      <c r="X10" s="55"/>
      <c r="Y10" s="55"/>
      <c r="Z10" s="56"/>
      <c r="AA10" s="56"/>
      <c r="AB10" s="56"/>
      <c r="AC10" s="56"/>
      <c r="AD10" s="55"/>
      <c r="AE10" s="55"/>
    </row>
    <row r="11" spans="1:31" ht="30" customHeight="1" x14ac:dyDescent="0.2">
      <c r="A11" s="224"/>
      <c r="B11" s="225"/>
      <c r="C11" s="394" t="s">
        <v>267</v>
      </c>
      <c r="D11" s="395"/>
      <c r="E11" s="178"/>
      <c r="F11" s="179"/>
      <c r="G11" s="178"/>
      <c r="H11" s="179"/>
      <c r="I11" s="180"/>
      <c r="J11" s="181"/>
      <c r="K11" s="178"/>
      <c r="L11" s="185"/>
      <c r="M11" s="224"/>
      <c r="N11" s="226"/>
      <c r="O11" s="202"/>
      <c r="P11" s="55"/>
      <c r="Q11" s="55"/>
      <c r="R11" s="55"/>
      <c r="S11" s="55"/>
      <c r="T11" s="55"/>
      <c r="U11" s="55"/>
      <c r="V11" s="55"/>
      <c r="W11" s="55"/>
      <c r="X11" s="55"/>
      <c r="Y11" s="55"/>
      <c r="Z11" s="56"/>
      <c r="AA11" s="56"/>
      <c r="AB11" s="56"/>
      <c r="AC11" s="56"/>
      <c r="AD11" s="55"/>
      <c r="AE11" s="55"/>
    </row>
    <row r="12" spans="1:31" ht="30" customHeight="1" x14ac:dyDescent="0.2">
      <c r="A12" s="14">
        <f>M9+1</f>
        <v>45340</v>
      </c>
      <c r="B12" s="15"/>
      <c r="C12" s="167">
        <f>A12+1</f>
        <v>45341</v>
      </c>
      <c r="D12" s="168"/>
      <c r="E12" s="167">
        <f>C12+1</f>
        <v>45342</v>
      </c>
      <c r="F12" s="168"/>
      <c r="G12" s="167">
        <f>E12+1</f>
        <v>45343</v>
      </c>
      <c r="H12" s="168"/>
      <c r="I12" s="167">
        <f>G12+1</f>
        <v>45344</v>
      </c>
      <c r="J12" s="182"/>
      <c r="K12" s="183">
        <f>I12+1</f>
        <v>45345</v>
      </c>
      <c r="L12" s="182"/>
      <c r="M12" s="14">
        <f>K12+1</f>
        <v>45346</v>
      </c>
      <c r="N12" s="74"/>
      <c r="O12" s="202"/>
      <c r="P12" s="55"/>
      <c r="Q12" s="55"/>
      <c r="R12" s="55"/>
      <c r="S12" s="55"/>
      <c r="T12" s="55"/>
      <c r="U12" s="55"/>
      <c r="V12" s="55"/>
      <c r="W12" s="55"/>
      <c r="X12" s="55"/>
      <c r="Y12" s="55"/>
      <c r="Z12" s="56"/>
      <c r="AA12" s="56"/>
      <c r="AB12" s="56"/>
      <c r="AC12" s="56"/>
      <c r="AD12" s="55"/>
      <c r="AE12" s="55"/>
    </row>
    <row r="13" spans="1:31" ht="30" customHeight="1" x14ac:dyDescent="0.2">
      <c r="A13" s="224"/>
      <c r="B13" s="225"/>
      <c r="C13" s="394" t="s">
        <v>278</v>
      </c>
      <c r="D13" s="395"/>
      <c r="E13" s="380"/>
      <c r="F13" s="381"/>
      <c r="G13" s="380"/>
      <c r="H13" s="381"/>
      <c r="I13" s="180"/>
      <c r="J13" s="181"/>
      <c r="K13" s="180"/>
      <c r="L13" s="181"/>
      <c r="M13" s="224"/>
      <c r="N13" s="226"/>
      <c r="O13" s="202"/>
      <c r="P13" s="91" t="s">
        <v>260</v>
      </c>
      <c r="Q13" s="1"/>
      <c r="R13" s="52"/>
      <c r="S13" s="52"/>
      <c r="T13" s="1"/>
      <c r="U13" s="52"/>
      <c r="V13" s="52"/>
      <c r="W13" s="52"/>
      <c r="X13" s="52"/>
      <c r="Y13" s="52"/>
      <c r="Z13" s="52"/>
      <c r="AA13" s="52"/>
      <c r="AB13" s="52"/>
      <c r="AC13" s="52"/>
      <c r="AD13" s="52"/>
      <c r="AE13" s="1"/>
    </row>
    <row r="14" spans="1:31" ht="30" customHeight="1" x14ac:dyDescent="0.2">
      <c r="A14" s="224"/>
      <c r="B14" s="225"/>
      <c r="C14" s="410" t="s">
        <v>55</v>
      </c>
      <c r="D14" s="424"/>
      <c r="E14" s="396" t="s">
        <v>273</v>
      </c>
      <c r="F14" s="425"/>
      <c r="G14" s="425"/>
      <c r="H14" s="425"/>
      <c r="I14" s="425"/>
      <c r="J14" s="425"/>
      <c r="K14" s="425"/>
      <c r="L14" s="397"/>
      <c r="M14" s="224"/>
      <c r="N14" s="226"/>
      <c r="O14" s="202"/>
      <c r="P14" s="203" t="s">
        <v>35</v>
      </c>
      <c r="Q14" s="90" t="s">
        <v>27</v>
      </c>
      <c r="R14" s="97" t="s">
        <v>23</v>
      </c>
      <c r="S14" s="96"/>
      <c r="T14" s="97"/>
      <c r="U14" s="204"/>
      <c r="V14" s="204"/>
      <c r="W14" s="204"/>
      <c r="X14" s="204"/>
      <c r="Y14" s="204"/>
      <c r="Z14" s="204"/>
      <c r="AA14" s="204"/>
      <c r="AB14" s="204"/>
      <c r="AC14" s="204"/>
      <c r="AD14" s="204"/>
      <c r="AE14" s="204"/>
    </row>
    <row r="15" spans="1:31" ht="30" customHeight="1" x14ac:dyDescent="0.2">
      <c r="A15" s="14">
        <f>M12+1</f>
        <v>45347</v>
      </c>
      <c r="B15" s="15"/>
      <c r="C15" s="167">
        <f>A15+1</f>
        <v>45348</v>
      </c>
      <c r="D15" s="168"/>
      <c r="E15" s="167">
        <f>C15+1</f>
        <v>45349</v>
      </c>
      <c r="F15" s="182"/>
      <c r="G15" s="167">
        <f>E15+1</f>
        <v>45350</v>
      </c>
      <c r="H15" s="182"/>
      <c r="I15" s="167">
        <f>G15+1</f>
        <v>45351</v>
      </c>
      <c r="J15" s="182"/>
      <c r="K15" s="167">
        <f>I15+1</f>
        <v>45352</v>
      </c>
      <c r="L15" s="182"/>
      <c r="M15" s="14">
        <f>K15+1</f>
        <v>45353</v>
      </c>
      <c r="N15" s="74"/>
      <c r="O15" s="202"/>
      <c r="P15" s="202"/>
      <c r="Q15" s="202"/>
      <c r="R15" s="202"/>
      <c r="S15" s="202"/>
      <c r="T15" s="202"/>
      <c r="U15" s="202"/>
      <c r="V15" s="202"/>
      <c r="W15" s="202"/>
      <c r="X15" s="202"/>
      <c r="Y15" s="202"/>
      <c r="Z15" s="202"/>
      <c r="AA15" s="202"/>
      <c r="AB15" s="202"/>
      <c r="AC15" s="202"/>
      <c r="AD15" s="202"/>
      <c r="AE15" s="202"/>
    </row>
    <row r="16" spans="1:31" ht="30" customHeight="1" x14ac:dyDescent="0.2">
      <c r="A16" s="224"/>
      <c r="B16" s="225"/>
      <c r="C16" s="380"/>
      <c r="D16" s="381"/>
      <c r="E16" s="180"/>
      <c r="F16" s="181"/>
      <c r="G16" s="400" t="s">
        <v>338</v>
      </c>
      <c r="H16" s="401"/>
      <c r="I16" s="428" t="s">
        <v>346</v>
      </c>
      <c r="J16" s="429"/>
      <c r="K16" s="180"/>
      <c r="L16" s="181"/>
      <c r="M16" s="224"/>
      <c r="N16" s="226"/>
      <c r="O16" s="202"/>
      <c r="P16" s="202"/>
      <c r="Q16" s="202"/>
      <c r="R16" s="202"/>
      <c r="S16" s="202"/>
      <c r="T16" s="202"/>
      <c r="U16" s="202"/>
      <c r="V16" s="202"/>
      <c r="W16" s="202"/>
      <c r="X16" s="202"/>
      <c r="Y16" s="202"/>
      <c r="Z16" s="202"/>
      <c r="AA16" s="202"/>
      <c r="AB16" s="202"/>
      <c r="AC16" s="202"/>
      <c r="AD16" s="202"/>
      <c r="AE16" s="202"/>
    </row>
    <row r="17" spans="1:31" ht="30" customHeight="1" x14ac:dyDescent="0.2">
      <c r="A17" s="224"/>
      <c r="B17" s="225"/>
      <c r="C17" s="380"/>
      <c r="D17" s="381"/>
      <c r="E17" s="180"/>
      <c r="F17" s="181"/>
      <c r="G17" s="180"/>
      <c r="H17" s="181"/>
      <c r="I17" s="180"/>
      <c r="J17" s="181"/>
      <c r="K17" s="180"/>
      <c r="L17" s="181"/>
      <c r="M17" s="224"/>
      <c r="N17" s="226"/>
      <c r="O17" s="202"/>
      <c r="P17" s="202"/>
      <c r="Q17" s="202"/>
      <c r="R17" s="202"/>
      <c r="S17" s="202"/>
      <c r="T17" s="202"/>
      <c r="U17" s="202"/>
      <c r="V17" s="202"/>
      <c r="W17" s="202"/>
      <c r="X17" s="202"/>
      <c r="Y17" s="202"/>
      <c r="Z17" s="202"/>
      <c r="AA17" s="202"/>
      <c r="AB17" s="202"/>
      <c r="AC17" s="202"/>
      <c r="AD17" s="202"/>
      <c r="AE17" s="202"/>
    </row>
    <row r="18" spans="1:31" ht="30" customHeight="1" x14ac:dyDescent="0.2">
      <c r="A18" s="14">
        <f>M15+1</f>
        <v>45354</v>
      </c>
      <c r="B18" s="15"/>
      <c r="C18" s="167">
        <f>A18+1</f>
        <v>45355</v>
      </c>
      <c r="D18" s="182"/>
      <c r="E18" s="383"/>
      <c r="F18" s="384"/>
      <c r="G18" s="384"/>
      <c r="H18" s="384"/>
      <c r="I18" s="384"/>
      <c r="J18" s="384"/>
      <c r="K18" s="384"/>
      <c r="L18" s="384"/>
      <c r="M18" s="384"/>
      <c r="N18" s="385"/>
      <c r="O18" s="202"/>
      <c r="P18" s="202"/>
      <c r="Q18" s="202"/>
      <c r="R18" s="202"/>
      <c r="S18" s="202"/>
      <c r="T18" s="202"/>
      <c r="U18" s="202"/>
      <c r="V18" s="202"/>
      <c r="W18" s="202"/>
      <c r="X18" s="202"/>
      <c r="Y18" s="202"/>
      <c r="Z18" s="202"/>
      <c r="AA18" s="202"/>
      <c r="AB18" s="202"/>
      <c r="AC18" s="202"/>
      <c r="AD18" s="202"/>
      <c r="AE18" s="202"/>
    </row>
    <row r="19" spans="1:31" ht="30" customHeight="1" x14ac:dyDescent="0.2">
      <c r="A19" s="224"/>
      <c r="B19" s="225"/>
      <c r="C19" s="180"/>
      <c r="D19" s="181"/>
      <c r="E19" s="386"/>
      <c r="F19" s="387"/>
      <c r="G19" s="387"/>
      <c r="H19" s="387"/>
      <c r="I19" s="387"/>
      <c r="J19" s="387"/>
      <c r="K19" s="387"/>
      <c r="L19" s="387"/>
      <c r="M19" s="387"/>
      <c r="N19" s="388"/>
      <c r="O19" s="202"/>
      <c r="P19" s="202"/>
      <c r="Q19" s="202"/>
      <c r="R19" s="202"/>
      <c r="S19" s="202"/>
      <c r="T19" s="202"/>
      <c r="U19" s="202"/>
      <c r="V19" s="202"/>
      <c r="W19" s="202"/>
      <c r="X19" s="202"/>
      <c r="Y19" s="202"/>
      <c r="Z19" s="202"/>
      <c r="AA19" s="202"/>
      <c r="AB19" s="202"/>
      <c r="AC19" s="202"/>
      <c r="AD19" s="202"/>
      <c r="AE19" s="202"/>
    </row>
    <row r="20" spans="1:31" ht="30" customHeight="1" x14ac:dyDescent="0.2">
      <c r="A20" s="288"/>
      <c r="B20" s="289"/>
      <c r="C20" s="194"/>
      <c r="D20" s="195"/>
      <c r="E20" s="389"/>
      <c r="F20" s="390"/>
      <c r="G20" s="390"/>
      <c r="H20" s="390"/>
      <c r="I20" s="390"/>
      <c r="J20" s="390"/>
      <c r="K20" s="390"/>
      <c r="L20" s="390"/>
      <c r="M20" s="390"/>
      <c r="N20" s="391"/>
      <c r="O20" s="202"/>
      <c r="P20" s="202"/>
      <c r="Q20" s="202"/>
      <c r="R20" s="202"/>
      <c r="S20" s="202"/>
      <c r="T20" s="202"/>
      <c r="U20" s="202"/>
      <c r="V20" s="202"/>
      <c r="W20" s="202"/>
      <c r="X20" s="202"/>
      <c r="Y20" s="202"/>
      <c r="Z20" s="202"/>
      <c r="AA20" s="202"/>
      <c r="AB20" s="202"/>
      <c r="AC20" s="202"/>
      <c r="AD20" s="202"/>
      <c r="AE20" s="202"/>
    </row>
  </sheetData>
  <autoFilter ref="P3:AE4" xr:uid="{B8AD2192-7D71-4D51-AAA8-840DC337F978}"/>
  <mergeCells count="69">
    <mergeCell ref="E18:N20"/>
    <mergeCell ref="A19:B19"/>
    <mergeCell ref="A20:B20"/>
    <mergeCell ref="A16:B16"/>
    <mergeCell ref="C16:D16"/>
    <mergeCell ref="M16:N16"/>
    <mergeCell ref="A17:B17"/>
    <mergeCell ref="C17:D17"/>
    <mergeCell ref="M17:N17"/>
    <mergeCell ref="G16:H16"/>
    <mergeCell ref="I16:J16"/>
    <mergeCell ref="A14:B14"/>
    <mergeCell ref="C14:D14"/>
    <mergeCell ref="M14:N14"/>
    <mergeCell ref="E14:L14"/>
    <mergeCell ref="A10:B10"/>
    <mergeCell ref="C10:D10"/>
    <mergeCell ref="M10:N10"/>
    <mergeCell ref="A11:B11"/>
    <mergeCell ref="C11:D11"/>
    <mergeCell ref="M11:N11"/>
    <mergeCell ref="A13:B13"/>
    <mergeCell ref="C13:D13"/>
    <mergeCell ref="E13:F13"/>
    <mergeCell ref="G13:H13"/>
    <mergeCell ref="M13:N13"/>
    <mergeCell ref="I10:J10"/>
    <mergeCell ref="AC3:AC4"/>
    <mergeCell ref="M7:N7"/>
    <mergeCell ref="A8:B8"/>
    <mergeCell ref="G8:H8"/>
    <mergeCell ref="I8:J8"/>
    <mergeCell ref="K8:L8"/>
    <mergeCell ref="M8:N8"/>
    <mergeCell ref="A7:B7"/>
    <mergeCell ref="C7:D8"/>
    <mergeCell ref="E7:F8"/>
    <mergeCell ref="G7:H7"/>
    <mergeCell ref="I7:J7"/>
    <mergeCell ref="K7:L7"/>
    <mergeCell ref="A4:B4"/>
    <mergeCell ref="E4:F5"/>
    <mergeCell ref="G4:H5"/>
    <mergeCell ref="A5:B5"/>
    <mergeCell ref="X3:X4"/>
    <mergeCell ref="M2:N2"/>
    <mergeCell ref="P2:AE2"/>
    <mergeCell ref="P3:P4"/>
    <mergeCell ref="Q3:Q4"/>
    <mergeCell ref="R3:R4"/>
    <mergeCell ref="S3:S4"/>
    <mergeCell ref="T3:T4"/>
    <mergeCell ref="U3:U4"/>
    <mergeCell ref="V3:V4"/>
    <mergeCell ref="W3:W4"/>
    <mergeCell ref="AD3:AD4"/>
    <mergeCell ref="AE3:AE4"/>
    <mergeCell ref="Y3:Y4"/>
    <mergeCell ref="Z3:Z4"/>
    <mergeCell ref="AA3:AA4"/>
    <mergeCell ref="AB3:AB4"/>
    <mergeCell ref="A1:I1"/>
    <mergeCell ref="K1:L1"/>
    <mergeCell ref="A2:B2"/>
    <mergeCell ref="C2:D2"/>
    <mergeCell ref="E2:F2"/>
    <mergeCell ref="G2:H2"/>
    <mergeCell ref="I2:J2"/>
    <mergeCell ref="K2:L2"/>
  </mergeCells>
  <conditionalFormatting sqref="A3 C3 E3 G3 K3 M3 A6 C6 E6 G6 K6 M6 A9 C9 E9 G9 K9 M9 A12 C12 E12 G12 K12 M12 A15 C15 E15 G15 K15 M15 A18 C18">
    <cfRule type="expression" dxfId="23" priority="3">
      <formula>MONTH(A3)&lt;&gt;MONTH($A$1)</formula>
    </cfRule>
    <cfRule type="expression" dxfId="22" priority="4">
      <formula>OR(WEEKDAY(A3,1)=1,WEEKDAY(A3,1)=7)</formula>
    </cfRule>
  </conditionalFormatting>
  <conditionalFormatting sqref="I3 I6 I9 I12 I15">
    <cfRule type="expression" dxfId="21" priority="1">
      <formula>MONTH(I3)&lt;&gt;MONTH($A$1)</formula>
    </cfRule>
    <cfRule type="expression" dxfId="20" priority="2">
      <formula>OR(WEEKDAY(I3,1)=1,WEEKDAY(I3,1)=7)</formula>
    </cfRule>
  </conditionalFormatting>
  <pageMargins left="0.7" right="0.7" top="0.75" bottom="0.75" header="0.3" footer="0.3"/>
  <pageSetup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20"/>
  <sheetViews>
    <sheetView showGridLines="0" workbookViewId="0">
      <selection activeCell="I3" sqref="I3"/>
    </sheetView>
  </sheetViews>
  <sheetFormatPr defaultRowHeight="12.75" x14ac:dyDescent="0.2"/>
  <cols>
    <col min="1" max="1" width="5.7109375" customWidth="1"/>
    <col min="2" max="2" width="15.7109375" customWidth="1"/>
    <col min="3" max="3" width="5.7109375" customWidth="1"/>
    <col min="4" max="4" width="15.7109375" customWidth="1"/>
    <col min="5" max="5" width="5.7109375" customWidth="1"/>
    <col min="6" max="6" width="15.7109375" customWidth="1"/>
    <col min="7" max="7" width="5.7109375" customWidth="1"/>
    <col min="8" max="8" width="15.7109375" customWidth="1"/>
    <col min="9" max="9" width="5.7109375" customWidth="1"/>
    <col min="10" max="10" width="15.7109375" customWidth="1"/>
    <col min="11" max="11" width="5.7109375" customWidth="1"/>
    <col min="12" max="12" width="15.7109375" customWidth="1"/>
    <col min="13" max="13" width="5.7109375" customWidth="1"/>
    <col min="14" max="14" width="15.7109375" customWidth="1"/>
    <col min="16" max="17" width="15.7109375" customWidth="1"/>
    <col min="18" max="18" width="30.7109375" customWidth="1"/>
    <col min="19" max="31" width="15.7109375" customWidth="1"/>
  </cols>
  <sheetData>
    <row r="1" spans="1:31" s="3" customFormat="1" ht="75" customHeight="1" x14ac:dyDescent="0.2">
      <c r="A1" s="243">
        <f>DATE('1'!AD18,'1'!AD20+1,1)</f>
        <v>44805</v>
      </c>
      <c r="B1" s="243"/>
      <c r="C1" s="243"/>
      <c r="D1" s="243"/>
      <c r="E1" s="243"/>
      <c r="F1" s="243"/>
      <c r="G1" s="243"/>
      <c r="H1" s="243"/>
      <c r="I1" s="11"/>
      <c r="J1" s="11"/>
      <c r="K1" s="282"/>
      <c r="L1" s="282"/>
      <c r="M1" s="282"/>
      <c r="N1" s="282"/>
    </row>
    <row r="2" spans="1:31" s="1" customFormat="1" ht="30" customHeight="1" thickBot="1" x14ac:dyDescent="0.25">
      <c r="A2" s="244">
        <f>A3</f>
        <v>44801</v>
      </c>
      <c r="B2" s="245"/>
      <c r="C2" s="245">
        <f>C3</f>
        <v>44802</v>
      </c>
      <c r="D2" s="245"/>
      <c r="E2" s="245">
        <f>E3</f>
        <v>44803</v>
      </c>
      <c r="F2" s="245"/>
      <c r="G2" s="245">
        <f>G3</f>
        <v>44804</v>
      </c>
      <c r="H2" s="245"/>
      <c r="I2" s="245">
        <f>I3</f>
        <v>44805</v>
      </c>
      <c r="J2" s="245"/>
      <c r="K2" s="245">
        <f>K3</f>
        <v>44806</v>
      </c>
      <c r="L2" s="245"/>
      <c r="M2" s="245">
        <f>M3</f>
        <v>44807</v>
      </c>
      <c r="N2" s="283"/>
      <c r="P2" s="272" t="s">
        <v>68</v>
      </c>
      <c r="Q2" s="272"/>
      <c r="R2" s="272"/>
      <c r="S2" s="272"/>
      <c r="T2" s="272"/>
      <c r="U2" s="272"/>
      <c r="V2" s="272"/>
      <c r="W2" s="272"/>
      <c r="X2" s="272"/>
      <c r="Y2" s="272"/>
      <c r="Z2" s="272"/>
      <c r="AA2" s="272"/>
      <c r="AB2" s="272"/>
      <c r="AC2" s="272"/>
      <c r="AD2" s="272"/>
      <c r="AE2" s="272"/>
    </row>
    <row r="3" spans="1:31" s="1" customFormat="1" ht="30" customHeight="1" x14ac:dyDescent="0.2">
      <c r="A3" s="14">
        <f>$A$1-(WEEKDAY($A$1,1)-(start_day-1))-IF((WEEKDAY($A$1,1)-(start_day-1))&lt;=0,7,0)+1</f>
        <v>44801</v>
      </c>
      <c r="B3" s="15"/>
      <c r="C3" s="12">
        <f>A3+1</f>
        <v>44802</v>
      </c>
      <c r="D3" s="13"/>
      <c r="E3" s="12">
        <f>C3+1</f>
        <v>44803</v>
      </c>
      <c r="F3" s="13"/>
      <c r="G3" s="12">
        <f>E3+1</f>
        <v>44804</v>
      </c>
      <c r="H3" s="13"/>
      <c r="I3" s="12">
        <f>G3+1</f>
        <v>44805</v>
      </c>
      <c r="J3" s="13"/>
      <c r="K3" s="12">
        <f>I3+1</f>
        <v>44806</v>
      </c>
      <c r="L3" s="66"/>
      <c r="M3" s="67">
        <f>K3+1</f>
        <v>44807</v>
      </c>
      <c r="N3" s="73"/>
      <c r="P3" s="250" t="s">
        <v>65</v>
      </c>
      <c r="Q3" s="250" t="s">
        <v>64</v>
      </c>
      <c r="R3" s="250" t="s">
        <v>66</v>
      </c>
      <c r="S3" s="250" t="s">
        <v>107</v>
      </c>
      <c r="T3" s="250" t="s">
        <v>77</v>
      </c>
      <c r="U3" s="250" t="s">
        <v>78</v>
      </c>
      <c r="V3" s="250" t="s">
        <v>79</v>
      </c>
      <c r="W3" s="250" t="s">
        <v>80</v>
      </c>
      <c r="X3" s="250" t="s">
        <v>81</v>
      </c>
      <c r="Y3" s="250" t="s">
        <v>82</v>
      </c>
      <c r="Z3" s="250" t="s">
        <v>83</v>
      </c>
      <c r="AA3" s="250" t="s">
        <v>84</v>
      </c>
      <c r="AB3" s="250" t="s">
        <v>85</v>
      </c>
      <c r="AC3" s="250" t="s">
        <v>86</v>
      </c>
      <c r="AD3" s="250" t="s">
        <v>87</v>
      </c>
      <c r="AE3" s="69" t="s">
        <v>67</v>
      </c>
    </row>
    <row r="4" spans="1:31" s="1" customFormat="1" ht="30" customHeight="1" x14ac:dyDescent="0.2">
      <c r="A4" s="224"/>
      <c r="B4" s="225"/>
      <c r="C4" s="221"/>
      <c r="D4" s="222"/>
      <c r="E4" s="221"/>
      <c r="F4" s="222"/>
      <c r="G4" s="221"/>
      <c r="H4" s="222"/>
      <c r="I4" s="221"/>
      <c r="J4" s="222"/>
      <c r="K4" s="221"/>
      <c r="L4" s="223"/>
      <c r="M4" s="284"/>
      <c r="N4" s="285"/>
      <c r="P4" s="251"/>
      <c r="Q4" s="251"/>
      <c r="R4" s="251"/>
      <c r="S4" s="251"/>
      <c r="T4" s="251"/>
      <c r="U4" s="251"/>
      <c r="V4" s="251"/>
      <c r="W4" s="251"/>
      <c r="X4" s="251"/>
      <c r="Y4" s="251"/>
      <c r="Z4" s="251"/>
      <c r="AA4" s="251"/>
      <c r="AB4" s="251"/>
      <c r="AC4" s="251"/>
      <c r="AD4" s="251"/>
      <c r="AE4" s="68"/>
    </row>
    <row r="5" spans="1:31" s="1" customFormat="1" ht="30" customHeight="1" x14ac:dyDescent="0.2">
      <c r="A5" s="224"/>
      <c r="B5" s="225"/>
      <c r="C5" s="221"/>
      <c r="D5" s="222"/>
      <c r="E5" s="221"/>
      <c r="F5" s="222"/>
      <c r="G5" s="221"/>
      <c r="H5" s="222"/>
      <c r="I5" s="221"/>
      <c r="J5" s="222"/>
      <c r="K5" s="221"/>
      <c r="L5" s="223"/>
      <c r="M5" s="224"/>
      <c r="N5" s="255"/>
      <c r="P5" s="53">
        <v>44816</v>
      </c>
      <c r="Q5" s="54" t="s">
        <v>45</v>
      </c>
      <c r="R5" s="53" t="s">
        <v>38</v>
      </c>
      <c r="S5" s="54"/>
      <c r="T5" s="54" t="s">
        <v>39</v>
      </c>
      <c r="U5" s="54" t="s">
        <v>25</v>
      </c>
      <c r="V5" s="54"/>
      <c r="W5" s="54" t="s">
        <v>26</v>
      </c>
      <c r="X5" s="54"/>
      <c r="Y5" s="103"/>
      <c r="Z5" s="103"/>
      <c r="AA5" s="103"/>
      <c r="AB5" s="103"/>
      <c r="AC5" s="103"/>
      <c r="AD5" s="103"/>
      <c r="AE5" s="103"/>
    </row>
    <row r="6" spans="1:31" s="1" customFormat="1" ht="30" customHeight="1" x14ac:dyDescent="0.2">
      <c r="A6" s="14">
        <f>M3+1</f>
        <v>44808</v>
      </c>
      <c r="B6" s="15"/>
      <c r="C6" s="71">
        <f>A6+1</f>
        <v>44809</v>
      </c>
      <c r="D6" s="72"/>
      <c r="E6" s="12">
        <f>C6+1</f>
        <v>44810</v>
      </c>
      <c r="F6" s="13"/>
      <c r="G6" s="12">
        <f>E6+1</f>
        <v>44811</v>
      </c>
      <c r="H6" s="13"/>
      <c r="I6" s="12">
        <f>G6+1</f>
        <v>44812</v>
      </c>
      <c r="J6" s="13"/>
      <c r="K6" s="12">
        <f>I6+1</f>
        <v>44813</v>
      </c>
      <c r="L6" s="66"/>
      <c r="M6" s="67">
        <f>K6+1</f>
        <v>44814</v>
      </c>
      <c r="N6" s="73"/>
      <c r="P6" s="53">
        <v>44817</v>
      </c>
      <c r="Q6" s="54" t="s">
        <v>42</v>
      </c>
      <c r="R6" s="53" t="s">
        <v>36</v>
      </c>
      <c r="S6" s="54"/>
      <c r="T6" s="54" t="s">
        <v>37</v>
      </c>
      <c r="U6" s="54" t="s">
        <v>25</v>
      </c>
      <c r="V6" s="54"/>
      <c r="W6" s="54" t="s">
        <v>26</v>
      </c>
      <c r="X6" s="54"/>
      <c r="Y6" s="55"/>
      <c r="Z6" s="55"/>
      <c r="AA6" s="55"/>
      <c r="AB6" s="55"/>
      <c r="AC6" s="55"/>
      <c r="AD6" s="55"/>
      <c r="AE6" s="103"/>
    </row>
    <row r="7" spans="1:31" s="1" customFormat="1" ht="30" customHeight="1" x14ac:dyDescent="0.2">
      <c r="A7" s="224"/>
      <c r="B7" s="225"/>
      <c r="C7" s="270" t="s">
        <v>47</v>
      </c>
      <c r="D7" s="271"/>
      <c r="E7" s="221"/>
      <c r="F7" s="222"/>
      <c r="G7" s="221"/>
      <c r="H7" s="222"/>
      <c r="I7" s="221"/>
      <c r="J7" s="222"/>
      <c r="K7" s="221"/>
      <c r="L7" s="223"/>
      <c r="M7" s="224"/>
      <c r="N7" s="255"/>
      <c r="P7" s="53">
        <v>44824</v>
      </c>
      <c r="Q7" s="54" t="s">
        <v>43</v>
      </c>
      <c r="R7" s="54" t="s">
        <v>40</v>
      </c>
      <c r="S7" s="54"/>
      <c r="T7" s="54" t="s">
        <v>41</v>
      </c>
      <c r="U7" s="54" t="s">
        <v>62</v>
      </c>
      <c r="V7" s="54"/>
      <c r="W7" s="54" t="s">
        <v>63</v>
      </c>
      <c r="X7" s="54"/>
      <c r="Y7" s="55"/>
      <c r="Z7" s="55"/>
      <c r="AA7" s="55"/>
      <c r="AB7" s="55"/>
      <c r="AC7" s="55"/>
      <c r="AD7" s="55"/>
      <c r="AE7" s="104"/>
    </row>
    <row r="8" spans="1:31" s="2" customFormat="1" ht="30" customHeight="1" x14ac:dyDescent="0.2">
      <c r="A8" s="231"/>
      <c r="B8" s="232"/>
      <c r="C8" s="268"/>
      <c r="D8" s="269"/>
      <c r="E8" s="234"/>
      <c r="F8" s="236"/>
      <c r="G8" s="234"/>
      <c r="H8" s="236"/>
      <c r="I8" s="234"/>
      <c r="J8" s="236"/>
      <c r="K8" s="234"/>
      <c r="L8" s="235"/>
      <c r="M8" s="231"/>
      <c r="N8" s="252"/>
      <c r="O8" s="1"/>
      <c r="P8" s="54" t="s">
        <v>75</v>
      </c>
      <c r="Q8" s="54" t="s">
        <v>43</v>
      </c>
      <c r="R8" s="54" t="s">
        <v>71</v>
      </c>
      <c r="S8" s="54"/>
      <c r="T8" s="77" t="s">
        <v>72</v>
      </c>
      <c r="U8" s="54" t="s">
        <v>44</v>
      </c>
      <c r="V8" s="54">
        <v>25</v>
      </c>
      <c r="W8" s="77" t="s">
        <v>73</v>
      </c>
      <c r="X8" s="54" t="s">
        <v>74</v>
      </c>
      <c r="Y8" s="54" t="s">
        <v>74</v>
      </c>
      <c r="Z8" s="54" t="s">
        <v>74</v>
      </c>
      <c r="AA8" s="54" t="s">
        <v>74</v>
      </c>
      <c r="AB8" s="54" t="s">
        <v>74</v>
      </c>
      <c r="AC8" s="54" t="s">
        <v>74</v>
      </c>
      <c r="AD8" s="54" t="s">
        <v>74</v>
      </c>
      <c r="AE8" s="102">
        <v>1</v>
      </c>
    </row>
    <row r="9" spans="1:31" s="1" customFormat="1" ht="30" customHeight="1" x14ac:dyDescent="0.2">
      <c r="A9" s="14">
        <f>M6+1</f>
        <v>44815</v>
      </c>
      <c r="B9" s="15"/>
      <c r="C9" s="71">
        <f>A9+1</f>
        <v>44816</v>
      </c>
      <c r="D9" s="72"/>
      <c r="E9" s="71">
        <f>C9+1</f>
        <v>44817</v>
      </c>
      <c r="F9" s="72"/>
      <c r="G9" s="12">
        <f>E9+1</f>
        <v>44818</v>
      </c>
      <c r="H9" s="13"/>
      <c r="I9" s="12">
        <f>G9+1</f>
        <v>44819</v>
      </c>
      <c r="J9" s="13"/>
      <c r="K9" s="12">
        <f>I9+1</f>
        <v>44820</v>
      </c>
      <c r="L9" s="66"/>
      <c r="M9" s="67">
        <f>K9+1</f>
        <v>44821</v>
      </c>
      <c r="N9" s="73"/>
      <c r="P9" s="53">
        <v>44833</v>
      </c>
      <c r="Q9" s="54" t="s">
        <v>102</v>
      </c>
      <c r="R9" s="53" t="s">
        <v>29</v>
      </c>
      <c r="S9" s="54" t="s">
        <v>31</v>
      </c>
      <c r="T9" s="54" t="s">
        <v>32</v>
      </c>
      <c r="U9" s="54" t="s">
        <v>44</v>
      </c>
      <c r="V9" s="54">
        <v>20</v>
      </c>
      <c r="W9" s="54" t="s">
        <v>30</v>
      </c>
      <c r="X9" s="54" t="s">
        <v>33</v>
      </c>
      <c r="Y9" s="54" t="s">
        <v>34</v>
      </c>
      <c r="Z9" s="54" t="s">
        <v>34</v>
      </c>
      <c r="AA9" s="54" t="s">
        <v>101</v>
      </c>
      <c r="AB9" s="54" t="s">
        <v>74</v>
      </c>
      <c r="AC9" s="54" t="s">
        <v>103</v>
      </c>
      <c r="AD9" s="54" t="s">
        <v>104</v>
      </c>
      <c r="AE9" s="102">
        <v>0.75</v>
      </c>
    </row>
    <row r="10" spans="1:31" s="1" customFormat="1" ht="30" customHeight="1" x14ac:dyDescent="0.2">
      <c r="A10" s="224"/>
      <c r="B10" s="225"/>
      <c r="C10" s="264" t="s">
        <v>114</v>
      </c>
      <c r="D10" s="265"/>
      <c r="E10" s="264" t="s">
        <v>116</v>
      </c>
      <c r="F10" s="265"/>
      <c r="G10" s="260"/>
      <c r="H10" s="261"/>
      <c r="I10" s="221"/>
      <c r="J10" s="222"/>
      <c r="K10" s="221"/>
      <c r="L10" s="223"/>
      <c r="M10" s="224"/>
      <c r="N10" s="255"/>
      <c r="P10" s="103"/>
      <c r="Q10" s="103"/>
      <c r="R10" s="103"/>
      <c r="S10" s="103"/>
      <c r="T10" s="103"/>
      <c r="U10" s="103"/>
      <c r="V10" s="103"/>
      <c r="W10" s="103"/>
      <c r="X10" s="103"/>
      <c r="Y10" s="103"/>
      <c r="Z10" s="103"/>
      <c r="AA10" s="103"/>
      <c r="AB10" s="103"/>
      <c r="AC10" s="103"/>
      <c r="AD10" s="103"/>
      <c r="AE10" s="103"/>
    </row>
    <row r="11" spans="1:31" s="2" customFormat="1" ht="30" customHeight="1" x14ac:dyDescent="0.2">
      <c r="A11" s="231"/>
      <c r="B11" s="232"/>
      <c r="C11" s="266"/>
      <c r="D11" s="267"/>
      <c r="E11" s="266"/>
      <c r="F11" s="267"/>
      <c r="G11" s="262"/>
      <c r="H11" s="263"/>
      <c r="I11" s="234"/>
      <c r="J11" s="236"/>
      <c r="K11" s="234"/>
      <c r="L11" s="235"/>
      <c r="M11" s="231"/>
      <c r="N11" s="252"/>
      <c r="O11" s="1"/>
      <c r="P11" s="55"/>
      <c r="Q11" s="55"/>
      <c r="R11" s="55"/>
      <c r="S11" s="55"/>
      <c r="T11" s="55"/>
      <c r="U11" s="55"/>
      <c r="V11" s="55"/>
      <c r="W11" s="55"/>
      <c r="X11" s="55"/>
      <c r="Y11" s="55"/>
      <c r="Z11" s="55"/>
      <c r="AA11" s="55"/>
      <c r="AB11" s="55"/>
      <c r="AC11" s="55"/>
      <c r="AD11" s="55"/>
      <c r="AE11" s="104"/>
    </row>
    <row r="12" spans="1:31" s="1" customFormat="1" ht="30" customHeight="1" x14ac:dyDescent="0.2">
      <c r="A12" s="14">
        <f>M9+1</f>
        <v>44822</v>
      </c>
      <c r="B12" s="15"/>
      <c r="C12" s="12">
        <f>A12+1</f>
        <v>44823</v>
      </c>
      <c r="D12" s="13"/>
      <c r="E12" s="71">
        <f>C12+1</f>
        <v>44824</v>
      </c>
      <c r="F12" s="72"/>
      <c r="G12" s="12">
        <f>E12+1</f>
        <v>44825</v>
      </c>
      <c r="H12" s="13"/>
      <c r="I12" s="12">
        <f>G12+1</f>
        <v>44826</v>
      </c>
      <c r="J12" s="13"/>
      <c r="K12" s="12">
        <f>I12+1</f>
        <v>44827</v>
      </c>
      <c r="L12" s="66"/>
      <c r="M12" s="67">
        <f>K12+1</f>
        <v>44828</v>
      </c>
      <c r="N12" s="73"/>
      <c r="P12" s="55"/>
      <c r="Q12" s="55"/>
      <c r="R12" s="55"/>
      <c r="S12" s="55"/>
      <c r="T12" s="55"/>
      <c r="U12" s="55"/>
      <c r="V12" s="55"/>
      <c r="W12" s="55"/>
      <c r="X12" s="55"/>
      <c r="Y12" s="55"/>
      <c r="Z12" s="55"/>
      <c r="AA12" s="55"/>
      <c r="AB12" s="55"/>
      <c r="AC12" s="55"/>
      <c r="AD12" s="55"/>
      <c r="AE12" s="103"/>
    </row>
    <row r="13" spans="1:31" s="1" customFormat="1" ht="30" customHeight="1" x14ac:dyDescent="0.2">
      <c r="A13" s="224"/>
      <c r="B13" s="225"/>
      <c r="C13" s="221"/>
      <c r="D13" s="222"/>
      <c r="E13" s="264" t="s">
        <v>115</v>
      </c>
      <c r="F13" s="265"/>
      <c r="G13" s="221"/>
      <c r="H13" s="222"/>
      <c r="I13" s="221"/>
      <c r="J13" s="222"/>
      <c r="K13" s="221"/>
      <c r="L13" s="223"/>
      <c r="M13" s="224"/>
      <c r="N13" s="255"/>
      <c r="P13" s="55"/>
      <c r="Q13" s="55"/>
      <c r="R13" s="55"/>
      <c r="S13" s="103"/>
      <c r="T13" s="55"/>
      <c r="U13" s="55"/>
      <c r="V13" s="55"/>
      <c r="W13" s="55"/>
      <c r="X13" s="55"/>
      <c r="Y13" s="55"/>
      <c r="Z13" s="55"/>
      <c r="AA13" s="55"/>
      <c r="AB13" s="55"/>
      <c r="AC13" s="55"/>
      <c r="AD13" s="55"/>
      <c r="AE13" s="103"/>
    </row>
    <row r="14" spans="1:31" s="1" customFormat="1" ht="30" customHeight="1" x14ac:dyDescent="0.2">
      <c r="A14" s="224"/>
      <c r="B14" s="225"/>
      <c r="C14" s="221"/>
      <c r="D14" s="222"/>
      <c r="E14" s="258" t="s">
        <v>69</v>
      </c>
      <c r="F14" s="259"/>
      <c r="G14" s="256" t="s">
        <v>69</v>
      </c>
      <c r="H14" s="257"/>
      <c r="I14" s="256" t="s">
        <v>69</v>
      </c>
      <c r="J14" s="257"/>
      <c r="K14" s="256"/>
      <c r="L14" s="257"/>
      <c r="M14" s="224"/>
      <c r="N14" s="255"/>
      <c r="P14" s="103"/>
      <c r="Q14" s="103"/>
      <c r="R14" s="103"/>
      <c r="S14" s="103"/>
      <c r="T14" s="103"/>
      <c r="U14" s="103"/>
      <c r="V14" s="103"/>
      <c r="W14" s="103"/>
      <c r="X14" s="103"/>
      <c r="Y14" s="103"/>
      <c r="Z14" s="103"/>
      <c r="AA14" s="103"/>
      <c r="AB14" s="103"/>
      <c r="AC14" s="103"/>
      <c r="AD14" s="103"/>
      <c r="AE14" s="103"/>
    </row>
    <row r="15" spans="1:31" s="1" customFormat="1" ht="30" customHeight="1" x14ac:dyDescent="0.2">
      <c r="A15" s="14">
        <f>M12+1</f>
        <v>44829</v>
      </c>
      <c r="B15" s="15"/>
      <c r="C15" s="12">
        <f>A15+1</f>
        <v>44830</v>
      </c>
      <c r="D15" s="13"/>
      <c r="E15" s="12">
        <f>C15+1</f>
        <v>44831</v>
      </c>
      <c r="F15" s="13"/>
      <c r="G15" s="12">
        <f>E15+1</f>
        <v>44832</v>
      </c>
      <c r="H15" s="13"/>
      <c r="I15" s="12">
        <f>G15+1</f>
        <v>44833</v>
      </c>
      <c r="J15" s="13"/>
      <c r="K15" s="12">
        <f>I15+1</f>
        <v>44834</v>
      </c>
      <c r="L15" s="66"/>
      <c r="M15" s="67">
        <f>K15+1</f>
        <v>44835</v>
      </c>
      <c r="N15" s="73"/>
      <c r="P15" s="103"/>
      <c r="Q15" s="103"/>
      <c r="R15" s="103"/>
      <c r="S15" s="103"/>
      <c r="T15" s="103"/>
      <c r="U15" s="103"/>
      <c r="V15" s="103"/>
      <c r="W15" s="103"/>
      <c r="X15" s="103"/>
      <c r="Y15" s="103"/>
      <c r="Z15" s="103"/>
      <c r="AA15" s="103"/>
      <c r="AB15" s="103"/>
      <c r="AC15" s="103"/>
      <c r="AD15" s="103"/>
      <c r="AE15" s="103"/>
    </row>
    <row r="16" spans="1:31" s="1" customFormat="1" ht="30" customHeight="1" x14ac:dyDescent="0.2">
      <c r="A16" s="224"/>
      <c r="B16" s="225"/>
      <c r="C16" s="221"/>
      <c r="D16" s="222"/>
      <c r="E16" s="221"/>
      <c r="F16" s="222"/>
      <c r="G16" s="221"/>
      <c r="H16" s="222"/>
      <c r="I16" s="253" t="s">
        <v>120</v>
      </c>
      <c r="J16" s="254"/>
      <c r="K16" s="221"/>
      <c r="L16" s="223"/>
      <c r="M16" s="224"/>
      <c r="N16" s="255"/>
      <c r="P16" s="103"/>
      <c r="Q16" s="103"/>
      <c r="R16" s="103"/>
      <c r="S16" s="103"/>
      <c r="T16" s="103"/>
      <c r="U16" s="103"/>
      <c r="V16" s="103"/>
      <c r="W16" s="103"/>
      <c r="X16" s="103"/>
      <c r="Y16" s="103"/>
      <c r="Z16" s="103"/>
      <c r="AA16" s="103"/>
      <c r="AB16" s="103"/>
      <c r="AC16" s="103"/>
      <c r="AD16" s="103"/>
      <c r="AE16" s="103"/>
    </row>
    <row r="17" spans="1:31" s="2" customFormat="1" ht="30" customHeight="1" x14ac:dyDescent="0.2">
      <c r="A17" s="231"/>
      <c r="B17" s="232"/>
      <c r="C17" s="234"/>
      <c r="D17" s="236"/>
      <c r="E17" s="234"/>
      <c r="F17" s="236"/>
      <c r="G17" s="234"/>
      <c r="H17" s="236"/>
      <c r="I17" s="234"/>
      <c r="J17" s="236"/>
      <c r="K17" s="234"/>
      <c r="L17" s="235"/>
      <c r="M17" s="231"/>
      <c r="N17" s="252"/>
      <c r="O17" s="1"/>
      <c r="P17" s="104"/>
      <c r="Q17" s="104"/>
      <c r="R17" s="104"/>
      <c r="S17" s="104"/>
      <c r="T17" s="104"/>
      <c r="U17" s="104"/>
      <c r="V17" s="104"/>
      <c r="W17" s="104"/>
      <c r="X17" s="104"/>
      <c r="Y17" s="104"/>
      <c r="Z17" s="104"/>
      <c r="AA17" s="104"/>
      <c r="AB17" s="104"/>
      <c r="AC17" s="104"/>
      <c r="AD17" s="104"/>
      <c r="AE17" s="104"/>
    </row>
    <row r="18" spans="1:31" ht="30" customHeight="1" x14ac:dyDescent="0.2">
      <c r="A18" s="14">
        <f>M15+1</f>
        <v>44836</v>
      </c>
      <c r="B18" s="15"/>
      <c r="C18" s="12">
        <f>A18+1</f>
        <v>44837</v>
      </c>
      <c r="D18" s="13"/>
      <c r="E18" s="273"/>
      <c r="F18" s="274"/>
      <c r="G18" s="274"/>
      <c r="H18" s="274"/>
      <c r="I18" s="274"/>
      <c r="J18" s="274"/>
      <c r="K18" s="274"/>
      <c r="L18" s="274"/>
      <c r="M18" s="274"/>
      <c r="N18" s="275"/>
      <c r="P18" s="105"/>
      <c r="Q18" s="105"/>
      <c r="R18" s="105"/>
      <c r="S18" s="105"/>
      <c r="T18" s="105"/>
      <c r="U18" s="105"/>
      <c r="V18" s="105"/>
      <c r="W18" s="105"/>
      <c r="X18" s="105"/>
      <c r="Y18" s="105"/>
      <c r="Z18" s="105"/>
      <c r="AA18" s="105"/>
      <c r="AB18" s="105"/>
      <c r="AC18" s="105"/>
      <c r="AD18" s="105"/>
      <c r="AE18" s="105"/>
    </row>
    <row r="19" spans="1:31" ht="30" customHeight="1" x14ac:dyDescent="0.2">
      <c r="A19" s="224"/>
      <c r="B19" s="225"/>
      <c r="C19" s="221"/>
      <c r="D19" s="222"/>
      <c r="E19" s="276"/>
      <c r="F19" s="277"/>
      <c r="G19" s="277"/>
      <c r="H19" s="277"/>
      <c r="I19" s="277"/>
      <c r="J19" s="277"/>
      <c r="K19" s="277"/>
      <c r="L19" s="277"/>
      <c r="M19" s="277"/>
      <c r="N19" s="278"/>
      <c r="P19" s="70" t="s">
        <v>28</v>
      </c>
    </row>
    <row r="20" spans="1:31" s="1" customFormat="1" ht="30" customHeight="1" x14ac:dyDescent="0.2">
      <c r="A20" s="231"/>
      <c r="B20" s="232"/>
      <c r="C20" s="234"/>
      <c r="D20" s="236"/>
      <c r="E20" s="279"/>
      <c r="F20" s="280"/>
      <c r="G20" s="280"/>
      <c r="H20" s="280"/>
      <c r="I20" s="280"/>
      <c r="J20" s="280"/>
      <c r="K20" s="280"/>
      <c r="L20" s="280"/>
      <c r="M20" s="280"/>
      <c r="N20" s="281"/>
      <c r="P20" s="99" t="s">
        <v>35</v>
      </c>
      <c r="Q20" s="100" t="s">
        <v>27</v>
      </c>
      <c r="R20" s="101" t="s">
        <v>23</v>
      </c>
    </row>
  </sheetData>
  <autoFilter ref="P3:AE8" xr:uid="{00000000-0001-0000-0100-000000000000}"/>
  <mergeCells count="98">
    <mergeCell ref="P2:AE2"/>
    <mergeCell ref="E18:N20"/>
    <mergeCell ref="A1:H1"/>
    <mergeCell ref="K1:L1"/>
    <mergeCell ref="M1:N1"/>
    <mergeCell ref="A2:B2"/>
    <mergeCell ref="C2:D2"/>
    <mergeCell ref="E2:F2"/>
    <mergeCell ref="G2:H2"/>
    <mergeCell ref="I2:J2"/>
    <mergeCell ref="K2:L2"/>
    <mergeCell ref="M2:N2"/>
    <mergeCell ref="M4:N4"/>
    <mergeCell ref="A5:B5"/>
    <mergeCell ref="C5:D5"/>
    <mergeCell ref="E5:F5"/>
    <mergeCell ref="M5:N5"/>
    <mergeCell ref="A4:B4"/>
    <mergeCell ref="C4:D4"/>
    <mergeCell ref="E4:F4"/>
    <mergeCell ref="G4:H4"/>
    <mergeCell ref="I4:J4"/>
    <mergeCell ref="K4:L4"/>
    <mergeCell ref="I7:J7"/>
    <mergeCell ref="G5:H5"/>
    <mergeCell ref="I5:J5"/>
    <mergeCell ref="K5:L5"/>
    <mergeCell ref="K7:L7"/>
    <mergeCell ref="M7:N7"/>
    <mergeCell ref="M8:N8"/>
    <mergeCell ref="A10:B10"/>
    <mergeCell ref="I10:J10"/>
    <mergeCell ref="A8:B8"/>
    <mergeCell ref="C8:D8"/>
    <mergeCell ref="E8:F8"/>
    <mergeCell ref="G8:H8"/>
    <mergeCell ref="I8:J8"/>
    <mergeCell ref="K8:L8"/>
    <mergeCell ref="K10:L10"/>
    <mergeCell ref="M10:N10"/>
    <mergeCell ref="A7:B7"/>
    <mergeCell ref="C7:D7"/>
    <mergeCell ref="E7:F7"/>
    <mergeCell ref="G7:H7"/>
    <mergeCell ref="M11:N11"/>
    <mergeCell ref="A13:B13"/>
    <mergeCell ref="C13:D13"/>
    <mergeCell ref="G13:H13"/>
    <mergeCell ref="I13:J13"/>
    <mergeCell ref="A11:B11"/>
    <mergeCell ref="I11:J11"/>
    <mergeCell ref="K11:L11"/>
    <mergeCell ref="K13:L13"/>
    <mergeCell ref="M13:N13"/>
    <mergeCell ref="G10:H11"/>
    <mergeCell ref="C10:D11"/>
    <mergeCell ref="E10:F11"/>
    <mergeCell ref="E13:F13"/>
    <mergeCell ref="G16:H16"/>
    <mergeCell ref="I16:J16"/>
    <mergeCell ref="K16:L16"/>
    <mergeCell ref="M16:N16"/>
    <mergeCell ref="A14:B14"/>
    <mergeCell ref="C14:D14"/>
    <mergeCell ref="G14:H14"/>
    <mergeCell ref="I14:J14"/>
    <mergeCell ref="K14:L14"/>
    <mergeCell ref="M14:N14"/>
    <mergeCell ref="A16:B16"/>
    <mergeCell ref="C16:D16"/>
    <mergeCell ref="E16:F16"/>
    <mergeCell ref="E14:F14"/>
    <mergeCell ref="A20:B20"/>
    <mergeCell ref="C20:D20"/>
    <mergeCell ref="M17:N17"/>
    <mergeCell ref="A19:B19"/>
    <mergeCell ref="C19:D19"/>
    <mergeCell ref="A17:B17"/>
    <mergeCell ref="C17:D17"/>
    <mergeCell ref="E17:F17"/>
    <mergeCell ref="G17:H17"/>
    <mergeCell ref="I17:J17"/>
    <mergeCell ref="K17:L17"/>
    <mergeCell ref="P3:P4"/>
    <mergeCell ref="T3:T4"/>
    <mergeCell ref="X3:X4"/>
    <mergeCell ref="W3:W4"/>
    <mergeCell ref="AD3:AD4"/>
    <mergeCell ref="R3:R4"/>
    <mergeCell ref="Q3:Q4"/>
    <mergeCell ref="S3:S4"/>
    <mergeCell ref="V3:V4"/>
    <mergeCell ref="U3:U4"/>
    <mergeCell ref="Y3:Y4"/>
    <mergeCell ref="Z3:Z4"/>
    <mergeCell ref="AA3:AA4"/>
    <mergeCell ref="AB3:AB4"/>
    <mergeCell ref="AC3:AC4"/>
  </mergeCells>
  <conditionalFormatting sqref="A3 C3 E3 G3 K3 M3 A6 C6 E6 G6 K6 M6 A9 C9 E9 G9 K9 M9 A12 C12 E12 G12 K12 M12 A15 C15 E15 G15 K15 M15 A18 C18">
    <cfRule type="expression" dxfId="91" priority="3">
      <formula>MONTH(A3)&lt;&gt;MONTH($A$1)</formula>
    </cfRule>
    <cfRule type="expression" dxfId="90" priority="4">
      <formula>OR(WEEKDAY(A3,1)=1,WEEKDAY(A3,1)=7)</formula>
    </cfRule>
  </conditionalFormatting>
  <conditionalFormatting sqref="I3 I6 I9 I12 I15">
    <cfRule type="expression" dxfId="89" priority="1">
      <formula>MONTH(I3)&lt;&gt;MONTH($A$1)</formula>
    </cfRule>
    <cfRule type="expression" dxfId="88" priority="2">
      <formula>OR(WEEKDAY(I3,1)=1,WEEKDAY(I3,1)=7)</formula>
    </cfRule>
  </conditionalFormatting>
  <printOptions horizontalCentered="1"/>
  <pageMargins left="0.5" right="0.5" top="0.25" bottom="0.25" header="0.25" footer="0.25"/>
  <pageSetup paperSize="5" scale="6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E3179-0179-4D38-A6EB-AB9823422A14}">
  <sheetPr>
    <pageSetUpPr fitToPage="1"/>
  </sheetPr>
  <dimension ref="A1:AE20"/>
  <sheetViews>
    <sheetView workbookViewId="0">
      <selection sqref="A1:I1"/>
    </sheetView>
  </sheetViews>
  <sheetFormatPr defaultRowHeight="12.75" x14ac:dyDescent="0.2"/>
  <cols>
    <col min="1" max="1" width="5.7109375" customWidth="1"/>
    <col min="2" max="2" width="15.7109375" customWidth="1"/>
    <col min="3" max="3" width="5.7109375" customWidth="1"/>
    <col min="4" max="4" width="15.7109375" customWidth="1"/>
    <col min="5" max="5" width="5.7109375" customWidth="1"/>
    <col min="6" max="6" width="15.7109375" customWidth="1"/>
    <col min="7" max="7" width="5.7109375" customWidth="1"/>
    <col min="8" max="8" width="15.7109375" customWidth="1"/>
    <col min="9" max="9" width="5.7109375" customWidth="1"/>
    <col min="10" max="10" width="15.7109375" customWidth="1"/>
    <col min="11" max="11" width="5.7109375" customWidth="1"/>
    <col min="12" max="12" width="15.7109375" customWidth="1"/>
    <col min="13" max="13" width="5.7109375" customWidth="1"/>
    <col min="14" max="14" width="15.7109375" customWidth="1"/>
    <col min="16" max="17" width="15.7109375" customWidth="1"/>
    <col min="18" max="18" width="30.7109375" customWidth="1"/>
    <col min="19" max="31" width="15.7109375" customWidth="1"/>
  </cols>
  <sheetData>
    <row r="1" spans="1:31" ht="75" customHeight="1" x14ac:dyDescent="0.2">
      <c r="A1" s="377">
        <f>DATE('1'!AD18,'1'!AD20+19,1)</f>
        <v>45352</v>
      </c>
      <c r="B1" s="377"/>
      <c r="C1" s="377"/>
      <c r="D1" s="377"/>
      <c r="E1" s="377"/>
      <c r="F1" s="377"/>
      <c r="G1" s="377"/>
      <c r="H1" s="377"/>
      <c r="I1" s="377"/>
      <c r="J1" s="200"/>
      <c r="K1" s="378"/>
      <c r="L1" s="378"/>
      <c r="M1" s="172"/>
      <c r="N1" s="173"/>
      <c r="O1" s="202"/>
      <c r="P1" s="202"/>
      <c r="Q1" s="202"/>
      <c r="R1" s="202"/>
      <c r="S1" s="202"/>
      <c r="T1" s="202"/>
      <c r="U1" s="202"/>
      <c r="V1" s="202"/>
      <c r="W1" s="202"/>
      <c r="X1" s="202"/>
      <c r="Y1" s="202"/>
      <c r="Z1" s="202"/>
      <c r="AA1" s="202"/>
      <c r="AB1" s="202"/>
      <c r="AC1" s="202"/>
      <c r="AD1" s="202"/>
      <c r="AE1" s="202"/>
    </row>
    <row r="2" spans="1:31" ht="30" customHeight="1" thickBot="1" x14ac:dyDescent="0.25">
      <c r="A2" s="244">
        <f>A3</f>
        <v>45347</v>
      </c>
      <c r="B2" s="245"/>
      <c r="C2" s="379">
        <f>C3</f>
        <v>45348</v>
      </c>
      <c r="D2" s="379"/>
      <c r="E2" s="245">
        <f>E3</f>
        <v>45349</v>
      </c>
      <c r="F2" s="245"/>
      <c r="G2" s="245">
        <f>G3</f>
        <v>45350</v>
      </c>
      <c r="H2" s="245"/>
      <c r="I2" s="245">
        <f>I3</f>
        <v>45351</v>
      </c>
      <c r="J2" s="245"/>
      <c r="K2" s="245">
        <f>K3</f>
        <v>45352</v>
      </c>
      <c r="L2" s="245"/>
      <c r="M2" s="245">
        <f>M3</f>
        <v>45353</v>
      </c>
      <c r="N2" s="247"/>
      <c r="O2" s="202"/>
      <c r="P2" s="314" t="s">
        <v>22</v>
      </c>
      <c r="Q2" s="314"/>
      <c r="R2" s="314"/>
      <c r="S2" s="314"/>
      <c r="T2" s="314"/>
      <c r="U2" s="314"/>
      <c r="V2" s="314"/>
      <c r="W2" s="314"/>
      <c r="X2" s="314"/>
      <c r="Y2" s="314"/>
      <c r="Z2" s="314"/>
      <c r="AA2" s="314"/>
      <c r="AB2" s="314"/>
      <c r="AC2" s="314"/>
      <c r="AD2" s="314"/>
      <c r="AE2" s="314"/>
    </row>
    <row r="3" spans="1:31" ht="30" customHeight="1" x14ac:dyDescent="0.2">
      <c r="A3" s="14">
        <f>$A$1-(WEEKDAY($A$1,1)-(start_day-1))-IF((WEEKDAY($A$1,1)-(start_day-1))&lt;=0,7,0)+1</f>
        <v>45347</v>
      </c>
      <c r="B3" s="15"/>
      <c r="C3" s="196">
        <f>A3+1</f>
        <v>45348</v>
      </c>
      <c r="D3" s="197"/>
      <c r="E3" s="187">
        <f>C3+1</f>
        <v>45349</v>
      </c>
      <c r="F3" s="186"/>
      <c r="G3" s="183">
        <f>E3+1</f>
        <v>45350</v>
      </c>
      <c r="H3" s="186"/>
      <c r="I3" s="183">
        <f>G3+1</f>
        <v>45351</v>
      </c>
      <c r="J3" s="186"/>
      <c r="K3" s="167">
        <f>I3+1</f>
        <v>45352</v>
      </c>
      <c r="L3" s="182"/>
      <c r="M3" s="14">
        <f>K3+1</f>
        <v>45353</v>
      </c>
      <c r="N3" s="177"/>
      <c r="O3" s="202"/>
      <c r="P3" s="250" t="s">
        <v>65</v>
      </c>
      <c r="Q3" s="250" t="s">
        <v>88</v>
      </c>
      <c r="R3" s="250" t="s">
        <v>66</v>
      </c>
      <c r="S3" s="250" t="s">
        <v>107</v>
      </c>
      <c r="T3" s="250" t="s">
        <v>77</v>
      </c>
      <c r="U3" s="250" t="s">
        <v>78</v>
      </c>
      <c r="V3" s="250" t="s">
        <v>79</v>
      </c>
      <c r="W3" s="250" t="s">
        <v>80</v>
      </c>
      <c r="X3" s="250" t="s">
        <v>81</v>
      </c>
      <c r="Y3" s="250" t="s">
        <v>82</v>
      </c>
      <c r="Z3" s="250" t="s">
        <v>83</v>
      </c>
      <c r="AA3" s="250" t="s">
        <v>84</v>
      </c>
      <c r="AB3" s="250" t="s">
        <v>85</v>
      </c>
      <c r="AC3" s="250" t="s">
        <v>86</v>
      </c>
      <c r="AD3" s="250" t="s">
        <v>87</v>
      </c>
      <c r="AE3" s="250" t="s">
        <v>67</v>
      </c>
    </row>
    <row r="4" spans="1:31" ht="30" customHeight="1" x14ac:dyDescent="0.2">
      <c r="A4" s="224"/>
      <c r="B4" s="225"/>
      <c r="C4" s="190"/>
      <c r="D4" s="188"/>
      <c r="E4" s="375"/>
      <c r="F4" s="376"/>
      <c r="G4" s="380"/>
      <c r="H4" s="381"/>
      <c r="I4" s="178"/>
      <c r="J4" s="179"/>
      <c r="K4" s="180"/>
      <c r="L4" s="181"/>
      <c r="M4" s="175"/>
      <c r="N4" s="176"/>
      <c r="O4" s="202"/>
      <c r="P4" s="251"/>
      <c r="Q4" s="251"/>
      <c r="R4" s="251"/>
      <c r="S4" s="251"/>
      <c r="T4" s="251"/>
      <c r="U4" s="251"/>
      <c r="V4" s="251"/>
      <c r="W4" s="251"/>
      <c r="X4" s="251"/>
      <c r="Y4" s="251"/>
      <c r="Z4" s="251"/>
      <c r="AA4" s="251"/>
      <c r="AB4" s="251"/>
      <c r="AC4" s="251"/>
      <c r="AD4" s="251"/>
      <c r="AE4" s="251"/>
    </row>
    <row r="5" spans="1:31" ht="30" customHeight="1" x14ac:dyDescent="0.2">
      <c r="A5" s="224"/>
      <c r="B5" s="225"/>
      <c r="C5" s="191"/>
      <c r="D5" s="189"/>
      <c r="E5" s="375"/>
      <c r="F5" s="376"/>
      <c r="G5" s="380"/>
      <c r="H5" s="381"/>
      <c r="I5" s="178"/>
      <c r="J5" s="179"/>
      <c r="K5" s="180"/>
      <c r="L5" s="181"/>
      <c r="M5" s="175"/>
      <c r="N5" s="176"/>
      <c r="O5" s="202"/>
      <c r="P5" s="53">
        <v>45378</v>
      </c>
      <c r="Q5" s="155" t="s">
        <v>92</v>
      </c>
      <c r="R5" s="77" t="s">
        <v>261</v>
      </c>
      <c r="S5" s="160" t="s">
        <v>343</v>
      </c>
      <c r="T5" s="54" t="s">
        <v>344</v>
      </c>
      <c r="U5" s="54" t="s">
        <v>44</v>
      </c>
      <c r="V5" s="54">
        <v>53</v>
      </c>
      <c r="W5" s="155" t="s">
        <v>255</v>
      </c>
      <c r="X5" s="54" t="s">
        <v>244</v>
      </c>
      <c r="Y5" s="54" t="s">
        <v>244</v>
      </c>
      <c r="Z5" s="83" t="s">
        <v>244</v>
      </c>
      <c r="AA5" s="83" t="s">
        <v>244</v>
      </c>
      <c r="AB5" s="83" t="s">
        <v>244</v>
      </c>
      <c r="AC5" s="83" t="s">
        <v>244</v>
      </c>
      <c r="AD5" s="54" t="s">
        <v>244</v>
      </c>
      <c r="AE5" s="112">
        <v>1</v>
      </c>
    </row>
    <row r="6" spans="1:31" ht="30" customHeight="1" x14ac:dyDescent="0.2">
      <c r="A6" s="14">
        <f>M3+1</f>
        <v>45354</v>
      </c>
      <c r="B6" s="15"/>
      <c r="C6" s="193">
        <f>A6+1</f>
        <v>45355</v>
      </c>
      <c r="D6" s="192"/>
      <c r="E6" s="167">
        <f>C6+1</f>
        <v>45356</v>
      </c>
      <c r="F6" s="186"/>
      <c r="G6" s="167">
        <f>E6+1</f>
        <v>45357</v>
      </c>
      <c r="H6" s="186"/>
      <c r="I6" s="167">
        <f>G6+1</f>
        <v>45358</v>
      </c>
      <c r="J6" s="168"/>
      <c r="K6" s="167">
        <f>I6+1</f>
        <v>45359</v>
      </c>
      <c r="L6" s="184"/>
      <c r="M6" s="14">
        <f>K6+1</f>
        <v>45360</v>
      </c>
      <c r="N6" s="74"/>
      <c r="O6" s="202"/>
      <c r="P6" s="98"/>
      <c r="Q6" s="55"/>
      <c r="R6" s="125"/>
      <c r="S6" s="125"/>
      <c r="T6" s="55"/>
      <c r="U6" s="55"/>
      <c r="V6" s="55"/>
      <c r="W6" s="55"/>
      <c r="X6" s="55"/>
      <c r="Y6" s="55"/>
      <c r="Z6" s="56"/>
      <c r="AA6" s="56"/>
      <c r="AB6" s="56"/>
      <c r="AC6" s="56"/>
      <c r="AD6" s="55"/>
      <c r="AE6" s="116"/>
    </row>
    <row r="7" spans="1:31" ht="30" customHeight="1" x14ac:dyDescent="0.2">
      <c r="A7" s="224"/>
      <c r="B7" s="225"/>
      <c r="C7" s="221"/>
      <c r="D7" s="222"/>
      <c r="E7" s="302"/>
      <c r="F7" s="303"/>
      <c r="G7" s="380"/>
      <c r="H7" s="381"/>
      <c r="I7" s="380"/>
      <c r="J7" s="381"/>
      <c r="K7" s="380"/>
      <c r="L7" s="382"/>
      <c r="M7" s="224"/>
      <c r="N7" s="226"/>
      <c r="O7" s="202"/>
      <c r="P7" s="53">
        <v>45370</v>
      </c>
      <c r="Q7" s="155" t="s">
        <v>92</v>
      </c>
      <c r="R7" s="77" t="s">
        <v>366</v>
      </c>
      <c r="S7" s="160" t="s">
        <v>336</v>
      </c>
      <c r="T7" s="54" t="s">
        <v>367</v>
      </c>
      <c r="U7" s="54" t="s">
        <v>327</v>
      </c>
      <c r="V7" s="54" t="s">
        <v>337</v>
      </c>
      <c r="W7" s="155" t="s">
        <v>63</v>
      </c>
      <c r="X7" s="54" t="s">
        <v>74</v>
      </c>
      <c r="Y7" s="54" t="s">
        <v>74</v>
      </c>
      <c r="Z7" s="83" t="s">
        <v>74</v>
      </c>
      <c r="AA7" s="83" t="s">
        <v>74</v>
      </c>
      <c r="AB7" s="83" t="s">
        <v>31</v>
      </c>
      <c r="AC7" s="83" t="s">
        <v>74</v>
      </c>
      <c r="AD7" s="54" t="s">
        <v>74</v>
      </c>
      <c r="AE7" s="112">
        <v>1</v>
      </c>
    </row>
    <row r="8" spans="1:31" ht="30" customHeight="1" x14ac:dyDescent="0.2">
      <c r="A8" s="224"/>
      <c r="B8" s="225"/>
      <c r="C8" s="221"/>
      <c r="D8" s="222"/>
      <c r="E8" s="178"/>
      <c r="F8" s="179"/>
      <c r="G8" s="380"/>
      <c r="H8" s="381"/>
      <c r="I8" s="380"/>
      <c r="J8" s="381"/>
      <c r="K8" s="380"/>
      <c r="L8" s="382"/>
      <c r="M8" s="224"/>
      <c r="N8" s="226"/>
      <c r="O8" s="202"/>
      <c r="P8" s="53">
        <v>45365</v>
      </c>
      <c r="Q8" s="54" t="s">
        <v>91</v>
      </c>
      <c r="R8" s="77" t="s">
        <v>361</v>
      </c>
      <c r="S8" s="54" t="s">
        <v>362</v>
      </c>
      <c r="T8" s="54" t="s">
        <v>363</v>
      </c>
      <c r="U8" s="54" t="s">
        <v>44</v>
      </c>
      <c r="V8" s="54">
        <v>25</v>
      </c>
      <c r="W8" s="54" t="s">
        <v>364</v>
      </c>
      <c r="X8" s="54" t="s">
        <v>74</v>
      </c>
      <c r="Y8" s="54" t="s">
        <v>74</v>
      </c>
      <c r="Z8" s="83" t="s">
        <v>74</v>
      </c>
      <c r="AA8" s="83" t="s">
        <v>74</v>
      </c>
      <c r="AB8" s="83" t="s">
        <v>74</v>
      </c>
      <c r="AC8" s="83" t="s">
        <v>74</v>
      </c>
      <c r="AD8" s="54" t="s">
        <v>74</v>
      </c>
      <c r="AE8" s="112">
        <v>1</v>
      </c>
    </row>
    <row r="9" spans="1:31" ht="30" customHeight="1" x14ac:dyDescent="0.2">
      <c r="A9" s="14">
        <f>M6+1</f>
        <v>45361</v>
      </c>
      <c r="B9" s="15"/>
      <c r="C9" s="167">
        <f>A9+1</f>
        <v>45362</v>
      </c>
      <c r="D9" s="168"/>
      <c r="E9" s="167">
        <f>C9+1</f>
        <v>45363</v>
      </c>
      <c r="F9" s="168"/>
      <c r="G9" s="167">
        <f>E9+1</f>
        <v>45364</v>
      </c>
      <c r="H9" s="168"/>
      <c r="I9" s="167">
        <f>G9+1</f>
        <v>45365</v>
      </c>
      <c r="J9" s="182"/>
      <c r="K9" s="183">
        <f>I9+1</f>
        <v>45366</v>
      </c>
      <c r="L9" s="184"/>
      <c r="M9" s="14">
        <f>K9+1</f>
        <v>45367</v>
      </c>
      <c r="N9" s="74"/>
      <c r="O9" s="202"/>
      <c r="P9" s="55"/>
      <c r="Q9" s="55"/>
      <c r="R9" s="55"/>
      <c r="S9" s="55"/>
      <c r="T9" s="55"/>
      <c r="U9" s="55"/>
      <c r="V9" s="55"/>
      <c r="W9" s="55"/>
      <c r="X9" s="55"/>
      <c r="Y9" s="55"/>
      <c r="Z9" s="56"/>
      <c r="AA9" s="56"/>
      <c r="AB9" s="56"/>
      <c r="AC9" s="56"/>
      <c r="AD9" s="55"/>
      <c r="AE9" s="55"/>
    </row>
    <row r="10" spans="1:31" ht="30" customHeight="1" x14ac:dyDescent="0.2">
      <c r="A10" s="224"/>
      <c r="B10" s="225"/>
      <c r="C10" s="380"/>
      <c r="D10" s="381"/>
      <c r="E10" s="178"/>
      <c r="F10" s="179"/>
      <c r="G10" s="178"/>
      <c r="H10" s="179"/>
      <c r="I10" s="400" t="s">
        <v>360</v>
      </c>
      <c r="J10" s="430"/>
      <c r="K10" s="178"/>
      <c r="L10" s="185"/>
      <c r="M10" s="224"/>
      <c r="N10" s="226"/>
      <c r="O10" s="202"/>
      <c r="P10" s="55"/>
      <c r="Q10" s="55"/>
      <c r="R10" s="55"/>
      <c r="S10" s="55"/>
      <c r="T10" s="55"/>
      <c r="U10" s="55"/>
      <c r="V10" s="55"/>
      <c r="W10" s="55"/>
      <c r="X10" s="55"/>
      <c r="Y10" s="55"/>
      <c r="Z10" s="56"/>
      <c r="AA10" s="56"/>
      <c r="AB10" s="56"/>
      <c r="AC10" s="56"/>
      <c r="AD10" s="55"/>
      <c r="AE10" s="55"/>
    </row>
    <row r="11" spans="1:31" ht="30" customHeight="1" x14ac:dyDescent="0.2">
      <c r="A11" s="224"/>
      <c r="B11" s="225"/>
      <c r="C11" s="394" t="s">
        <v>268</v>
      </c>
      <c r="D11" s="395"/>
      <c r="E11" s="178"/>
      <c r="F11" s="179"/>
      <c r="G11" s="178"/>
      <c r="H11" s="179"/>
      <c r="I11" s="180"/>
      <c r="J11" s="181"/>
      <c r="K11" s="178"/>
      <c r="L11" s="185"/>
      <c r="M11" s="224"/>
      <c r="N11" s="226"/>
      <c r="O11" s="202"/>
      <c r="P11" s="55"/>
      <c r="Q11" s="55"/>
      <c r="R11" s="55"/>
      <c r="S11" s="55"/>
      <c r="T11" s="55"/>
      <c r="U11" s="55"/>
      <c r="V11" s="55"/>
      <c r="W11" s="55"/>
      <c r="X11" s="55"/>
      <c r="Y11" s="55"/>
      <c r="Z11" s="56"/>
      <c r="AA11" s="56"/>
      <c r="AB11" s="56"/>
      <c r="AC11" s="56"/>
      <c r="AD11" s="55"/>
      <c r="AE11" s="55"/>
    </row>
    <row r="12" spans="1:31" ht="30" customHeight="1" x14ac:dyDescent="0.2">
      <c r="A12" s="14">
        <f>M9+1</f>
        <v>45368</v>
      </c>
      <c r="B12" s="15"/>
      <c r="C12" s="167">
        <f>A12+1</f>
        <v>45369</v>
      </c>
      <c r="D12" s="168"/>
      <c r="E12" s="167">
        <f>C12+1</f>
        <v>45370</v>
      </c>
      <c r="F12" s="168"/>
      <c r="G12" s="167">
        <f>E12+1</f>
        <v>45371</v>
      </c>
      <c r="H12" s="168"/>
      <c r="I12" s="167">
        <f>G12+1</f>
        <v>45372</v>
      </c>
      <c r="J12" s="182"/>
      <c r="K12" s="183">
        <f>I12+1</f>
        <v>45373</v>
      </c>
      <c r="L12" s="182"/>
      <c r="M12" s="14">
        <f>K12+1</f>
        <v>45374</v>
      </c>
      <c r="N12" s="74"/>
      <c r="O12" s="202"/>
      <c r="P12" s="55"/>
      <c r="Q12" s="55"/>
      <c r="R12" s="55"/>
      <c r="S12" s="55"/>
      <c r="T12" s="55"/>
      <c r="U12" s="55"/>
      <c r="V12" s="55"/>
      <c r="W12" s="55"/>
      <c r="X12" s="55"/>
      <c r="Y12" s="55"/>
      <c r="Z12" s="56"/>
      <c r="AA12" s="56"/>
      <c r="AB12" s="56"/>
      <c r="AC12" s="56"/>
      <c r="AD12" s="55"/>
      <c r="AE12" s="55"/>
    </row>
    <row r="13" spans="1:31" ht="30" customHeight="1" x14ac:dyDescent="0.2">
      <c r="A13" s="224"/>
      <c r="B13" s="225"/>
      <c r="C13" s="380"/>
      <c r="D13" s="381"/>
      <c r="E13" s="302" t="s">
        <v>365</v>
      </c>
      <c r="F13" s="303"/>
      <c r="G13" s="380"/>
      <c r="H13" s="381"/>
      <c r="I13" s="180"/>
      <c r="J13" s="181"/>
      <c r="K13" s="180"/>
      <c r="L13" s="181"/>
      <c r="M13" s="224"/>
      <c r="N13" s="226"/>
      <c r="O13" s="202"/>
      <c r="P13" s="91" t="s">
        <v>260</v>
      </c>
      <c r="Q13" s="1"/>
      <c r="R13" s="52"/>
      <c r="S13" s="52"/>
      <c r="T13" s="1"/>
      <c r="U13" s="52"/>
      <c r="V13" s="52"/>
      <c r="W13" s="52"/>
      <c r="X13" s="52"/>
      <c r="Y13" s="52"/>
      <c r="Z13" s="52"/>
      <c r="AA13" s="52"/>
      <c r="AB13" s="52"/>
      <c r="AC13" s="52"/>
      <c r="AD13" s="52"/>
      <c r="AE13" s="1"/>
    </row>
    <row r="14" spans="1:31" ht="30" customHeight="1" x14ac:dyDescent="0.2">
      <c r="A14" s="224"/>
      <c r="B14" s="225"/>
      <c r="C14" s="380"/>
      <c r="D14" s="381"/>
      <c r="E14" s="394" t="s">
        <v>270</v>
      </c>
      <c r="F14" s="395"/>
      <c r="G14" s="380"/>
      <c r="H14" s="381"/>
      <c r="I14" s="180"/>
      <c r="J14" s="181"/>
      <c r="K14" s="180"/>
      <c r="L14" s="181"/>
      <c r="M14" s="224"/>
      <c r="N14" s="226"/>
      <c r="O14" s="202"/>
      <c r="P14" s="203" t="s">
        <v>35</v>
      </c>
      <c r="Q14" s="90" t="s">
        <v>27</v>
      </c>
      <c r="R14" s="97" t="s">
        <v>23</v>
      </c>
      <c r="S14" s="96"/>
      <c r="T14" s="97"/>
      <c r="U14" s="204"/>
      <c r="V14" s="204"/>
      <c r="W14" s="204"/>
      <c r="X14" s="204"/>
      <c r="Y14" s="204"/>
      <c r="Z14" s="204"/>
      <c r="AA14" s="204"/>
      <c r="AB14" s="204"/>
      <c r="AC14" s="204"/>
      <c r="AD14" s="204"/>
      <c r="AE14" s="204"/>
    </row>
    <row r="15" spans="1:31" ht="30" customHeight="1" x14ac:dyDescent="0.2">
      <c r="A15" s="14">
        <f>M12+1</f>
        <v>45375</v>
      </c>
      <c r="B15" s="15"/>
      <c r="C15" s="167">
        <f>A15+1</f>
        <v>45376</v>
      </c>
      <c r="D15" s="168"/>
      <c r="E15" s="167">
        <f>C15+1</f>
        <v>45377</v>
      </c>
      <c r="F15" s="182"/>
      <c r="G15" s="167">
        <f>E15+1</f>
        <v>45378</v>
      </c>
      <c r="H15" s="182"/>
      <c r="I15" s="167">
        <f>G15+1</f>
        <v>45379</v>
      </c>
      <c r="J15" s="182"/>
      <c r="K15" s="167">
        <f>I15+1</f>
        <v>45380</v>
      </c>
      <c r="L15" s="182"/>
      <c r="M15" s="14">
        <f>K15+1</f>
        <v>45381</v>
      </c>
      <c r="N15" s="74"/>
      <c r="O15" s="202"/>
      <c r="P15" s="202"/>
      <c r="Q15" s="202"/>
      <c r="R15" s="202"/>
      <c r="S15" s="202"/>
      <c r="T15" s="202"/>
      <c r="U15" s="202"/>
      <c r="V15" s="202"/>
      <c r="W15" s="202"/>
      <c r="X15" s="202"/>
      <c r="Y15" s="202"/>
      <c r="Z15" s="202"/>
      <c r="AA15" s="202"/>
      <c r="AB15" s="202"/>
      <c r="AC15" s="202"/>
      <c r="AD15" s="202"/>
      <c r="AE15" s="202"/>
    </row>
    <row r="16" spans="1:31" ht="30" customHeight="1" x14ac:dyDescent="0.2">
      <c r="A16" s="224"/>
      <c r="B16" s="225"/>
      <c r="C16" s="380"/>
      <c r="D16" s="381"/>
      <c r="E16" s="180"/>
      <c r="F16" s="181"/>
      <c r="G16" s="400" t="s">
        <v>342</v>
      </c>
      <c r="H16" s="401"/>
      <c r="I16" s="180"/>
      <c r="J16" s="181"/>
      <c r="K16" s="180"/>
      <c r="L16" s="181"/>
      <c r="M16" s="224"/>
      <c r="N16" s="226"/>
      <c r="O16" s="202"/>
      <c r="P16" s="202"/>
      <c r="Q16" s="202"/>
      <c r="R16" s="202"/>
      <c r="S16" s="202"/>
      <c r="T16" s="202"/>
      <c r="U16" s="202"/>
      <c r="V16" s="202"/>
      <c r="W16" s="202"/>
      <c r="X16" s="202"/>
      <c r="Y16" s="202"/>
      <c r="Z16" s="202"/>
      <c r="AA16" s="202"/>
      <c r="AB16" s="202"/>
      <c r="AC16" s="202"/>
      <c r="AD16" s="202"/>
      <c r="AE16" s="202"/>
    </row>
    <row r="17" spans="1:31" ht="30" customHeight="1" x14ac:dyDescent="0.2">
      <c r="A17" s="224"/>
      <c r="B17" s="225"/>
      <c r="C17" s="380"/>
      <c r="D17" s="381"/>
      <c r="E17" s="180"/>
      <c r="F17" s="181"/>
      <c r="G17" s="180"/>
      <c r="H17" s="181"/>
      <c r="I17" s="180"/>
      <c r="J17" s="181"/>
      <c r="K17" s="180"/>
      <c r="L17" s="181"/>
      <c r="M17" s="224"/>
      <c r="N17" s="226"/>
      <c r="O17" s="202"/>
      <c r="P17" s="202"/>
      <c r="Q17" s="202"/>
      <c r="R17" s="202"/>
      <c r="S17" s="202"/>
      <c r="T17" s="202"/>
      <c r="U17" s="202"/>
      <c r="V17" s="202"/>
      <c r="W17" s="202"/>
      <c r="X17" s="202"/>
      <c r="Y17" s="202"/>
      <c r="Z17" s="202"/>
      <c r="AA17" s="202"/>
      <c r="AB17" s="202"/>
      <c r="AC17" s="202"/>
      <c r="AD17" s="202"/>
      <c r="AE17" s="202"/>
    </row>
    <row r="18" spans="1:31" ht="30" customHeight="1" x14ac:dyDescent="0.2">
      <c r="A18" s="14">
        <f>M15+1</f>
        <v>45382</v>
      </c>
      <c r="B18" s="15"/>
      <c r="C18" s="167">
        <f>A18+1</f>
        <v>45383</v>
      </c>
      <c r="D18" s="182"/>
      <c r="E18" s="383"/>
      <c r="F18" s="384"/>
      <c r="G18" s="384"/>
      <c r="H18" s="384"/>
      <c r="I18" s="384"/>
      <c r="J18" s="384"/>
      <c r="K18" s="384"/>
      <c r="L18" s="384"/>
      <c r="M18" s="384"/>
      <c r="N18" s="385"/>
      <c r="O18" s="202"/>
      <c r="P18" s="202"/>
      <c r="Q18" s="202"/>
      <c r="R18" s="202"/>
      <c r="S18" s="202"/>
      <c r="T18" s="202"/>
      <c r="U18" s="202"/>
      <c r="V18" s="202"/>
      <c r="W18" s="202"/>
      <c r="X18" s="202"/>
      <c r="Y18" s="202"/>
      <c r="Z18" s="202"/>
      <c r="AA18" s="202"/>
      <c r="AB18" s="202"/>
      <c r="AC18" s="202"/>
      <c r="AD18" s="202"/>
      <c r="AE18" s="202"/>
    </row>
    <row r="19" spans="1:31" ht="30" customHeight="1" x14ac:dyDescent="0.2">
      <c r="A19" s="224"/>
      <c r="B19" s="225"/>
      <c r="C19" s="180"/>
      <c r="D19" s="181"/>
      <c r="E19" s="386"/>
      <c r="F19" s="387"/>
      <c r="G19" s="387"/>
      <c r="H19" s="387"/>
      <c r="I19" s="387"/>
      <c r="J19" s="387"/>
      <c r="K19" s="387"/>
      <c r="L19" s="387"/>
      <c r="M19" s="387"/>
      <c r="N19" s="388"/>
      <c r="O19" s="202"/>
      <c r="P19" s="202"/>
      <c r="Q19" s="202"/>
      <c r="R19" s="202"/>
      <c r="S19" s="202"/>
      <c r="T19" s="202"/>
      <c r="U19" s="202"/>
      <c r="V19" s="202"/>
      <c r="W19" s="202"/>
      <c r="X19" s="202"/>
      <c r="Y19" s="202"/>
      <c r="Z19" s="202"/>
      <c r="AA19" s="202"/>
      <c r="AB19" s="202"/>
      <c r="AC19" s="202"/>
      <c r="AD19" s="202"/>
      <c r="AE19" s="202"/>
    </row>
    <row r="20" spans="1:31" ht="30" customHeight="1" x14ac:dyDescent="0.2">
      <c r="A20" s="288"/>
      <c r="B20" s="289"/>
      <c r="C20" s="194"/>
      <c r="D20" s="195"/>
      <c r="E20" s="389"/>
      <c r="F20" s="390"/>
      <c r="G20" s="390"/>
      <c r="H20" s="390"/>
      <c r="I20" s="390"/>
      <c r="J20" s="390"/>
      <c r="K20" s="390"/>
      <c r="L20" s="390"/>
      <c r="M20" s="390"/>
      <c r="N20" s="391"/>
      <c r="O20" s="202"/>
      <c r="P20" s="202"/>
      <c r="Q20" s="202"/>
      <c r="R20" s="202"/>
      <c r="S20" s="202"/>
      <c r="T20" s="202"/>
      <c r="U20" s="202"/>
      <c r="V20" s="202"/>
      <c r="W20" s="202"/>
      <c r="X20" s="202"/>
      <c r="Y20" s="202"/>
      <c r="Z20" s="202"/>
      <c r="AA20" s="202"/>
      <c r="AB20" s="202"/>
      <c r="AC20" s="202"/>
      <c r="AD20" s="202"/>
      <c r="AE20" s="202"/>
    </row>
  </sheetData>
  <autoFilter ref="P3:AE4" xr:uid="{77CE3179-0179-4D38-A6EB-AB9823422A14}"/>
  <mergeCells count="69">
    <mergeCell ref="E18:N20"/>
    <mergeCell ref="A19:B19"/>
    <mergeCell ref="A20:B20"/>
    <mergeCell ref="A16:B16"/>
    <mergeCell ref="C16:D16"/>
    <mergeCell ref="M16:N16"/>
    <mergeCell ref="A17:B17"/>
    <mergeCell ref="C17:D17"/>
    <mergeCell ref="M17:N17"/>
    <mergeCell ref="G16:H16"/>
    <mergeCell ref="M10:N10"/>
    <mergeCell ref="A11:B11"/>
    <mergeCell ref="C11:D11"/>
    <mergeCell ref="M11:N11"/>
    <mergeCell ref="A14:B14"/>
    <mergeCell ref="C14:D14"/>
    <mergeCell ref="E14:F14"/>
    <mergeCell ref="G14:H14"/>
    <mergeCell ref="M14:N14"/>
    <mergeCell ref="A13:B13"/>
    <mergeCell ref="C13:D13"/>
    <mergeCell ref="E13:F13"/>
    <mergeCell ref="G13:H13"/>
    <mergeCell ref="M13:N13"/>
    <mergeCell ref="I10:J10"/>
    <mergeCell ref="A4:B4"/>
    <mergeCell ref="E4:F5"/>
    <mergeCell ref="G4:H5"/>
    <mergeCell ref="A10:B10"/>
    <mergeCell ref="C10:D10"/>
    <mergeCell ref="A5:B5"/>
    <mergeCell ref="M7:N7"/>
    <mergeCell ref="A8:B8"/>
    <mergeCell ref="G8:H8"/>
    <mergeCell ref="I8:J8"/>
    <mergeCell ref="K8:L8"/>
    <mergeCell ref="M8:N8"/>
    <mergeCell ref="A7:B7"/>
    <mergeCell ref="C7:D8"/>
    <mergeCell ref="G7:H7"/>
    <mergeCell ref="I7:J7"/>
    <mergeCell ref="K7:L7"/>
    <mergeCell ref="E7:F7"/>
    <mergeCell ref="V3:V4"/>
    <mergeCell ref="W3:W4"/>
    <mergeCell ref="AD3:AD4"/>
    <mergeCell ref="AE3:AE4"/>
    <mergeCell ref="Y3:Y4"/>
    <mergeCell ref="Z3:Z4"/>
    <mergeCell ref="AC3:AC4"/>
    <mergeCell ref="AA3:AA4"/>
    <mergeCell ref="AB3:AB4"/>
    <mergeCell ref="X3:X4"/>
    <mergeCell ref="M2:N2"/>
    <mergeCell ref="P2:AE2"/>
    <mergeCell ref="P3:P4"/>
    <mergeCell ref="A1:I1"/>
    <mergeCell ref="K1:L1"/>
    <mergeCell ref="A2:B2"/>
    <mergeCell ref="C2:D2"/>
    <mergeCell ref="E2:F2"/>
    <mergeCell ref="G2:H2"/>
    <mergeCell ref="I2:J2"/>
    <mergeCell ref="K2:L2"/>
    <mergeCell ref="Q3:Q4"/>
    <mergeCell ref="R3:R4"/>
    <mergeCell ref="S3:S4"/>
    <mergeCell ref="T3:T4"/>
    <mergeCell ref="U3:U4"/>
  </mergeCells>
  <conditionalFormatting sqref="A3 C3 E3 G3 K3 M3 A6 C6 E6 G6 K6 M6 A9 C9 E9 G9 K9 M9 A12 C12 E12 G12 K12 M12 A15 C15 E15 G15 K15 M15 A18 C18">
    <cfRule type="expression" dxfId="19" priority="3">
      <formula>MONTH(A3)&lt;&gt;MONTH($A$1)</formula>
    </cfRule>
    <cfRule type="expression" dxfId="18" priority="4">
      <formula>OR(WEEKDAY(A3,1)=1,WEEKDAY(A3,1)=7)</formula>
    </cfRule>
  </conditionalFormatting>
  <conditionalFormatting sqref="I3 I6 I9 I12 I15">
    <cfRule type="expression" dxfId="17" priority="1">
      <formula>MONTH(I3)&lt;&gt;MONTH($A$1)</formula>
    </cfRule>
    <cfRule type="expression" dxfId="16" priority="2">
      <formula>OR(WEEKDAY(I3,1)=1,WEEKDAY(I3,1)=7)</formula>
    </cfRule>
  </conditionalFormatting>
  <pageMargins left="0.7" right="0.7" top="0.75" bottom="0.75" header="0.3" footer="0.3"/>
  <pageSetup scale="4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17727-B185-443E-A052-AC74CC910AFE}">
  <sheetPr>
    <pageSetUpPr fitToPage="1"/>
  </sheetPr>
  <dimension ref="A1:AE20"/>
  <sheetViews>
    <sheetView workbookViewId="0">
      <selection sqref="A1:I1"/>
    </sheetView>
  </sheetViews>
  <sheetFormatPr defaultRowHeight="12.75" x14ac:dyDescent="0.2"/>
  <cols>
    <col min="1" max="1" width="5.7109375" customWidth="1"/>
    <col min="2" max="2" width="15.7109375" customWidth="1"/>
    <col min="3" max="3" width="5.7109375" customWidth="1"/>
    <col min="4" max="4" width="15.7109375" customWidth="1"/>
    <col min="5" max="5" width="5.7109375" customWidth="1"/>
    <col min="6" max="6" width="15.7109375" customWidth="1"/>
    <col min="7" max="7" width="5.7109375" customWidth="1"/>
    <col min="8" max="8" width="15.7109375" customWidth="1"/>
    <col min="9" max="9" width="5.7109375" customWidth="1"/>
    <col min="10" max="10" width="15.7109375" customWidth="1"/>
    <col min="11" max="11" width="5.7109375" customWidth="1"/>
    <col min="12" max="12" width="15.7109375" customWidth="1"/>
    <col min="13" max="13" width="5.7109375" customWidth="1"/>
    <col min="14" max="14" width="15.7109375" customWidth="1"/>
    <col min="16" max="17" width="15.7109375" customWidth="1"/>
    <col min="18" max="18" width="30.7109375" customWidth="1"/>
    <col min="19" max="31" width="15.7109375" customWidth="1"/>
  </cols>
  <sheetData>
    <row r="1" spans="1:31" ht="75" customHeight="1" x14ac:dyDescent="0.2">
      <c r="A1" s="377">
        <f>DATE('1'!AD18,'1'!AD20+20,1)</f>
        <v>45383</v>
      </c>
      <c r="B1" s="377"/>
      <c r="C1" s="377"/>
      <c r="D1" s="377"/>
      <c r="E1" s="377"/>
      <c r="F1" s="377"/>
      <c r="G1" s="377"/>
      <c r="H1" s="377"/>
      <c r="I1" s="377"/>
      <c r="J1" s="200"/>
      <c r="K1" s="378"/>
      <c r="L1" s="378"/>
      <c r="M1" s="172"/>
      <c r="N1" s="173"/>
      <c r="O1" s="202"/>
      <c r="P1" s="202"/>
      <c r="Q1" s="202"/>
      <c r="R1" s="202"/>
      <c r="S1" s="202"/>
      <c r="T1" s="202"/>
      <c r="U1" s="202"/>
      <c r="V1" s="202"/>
      <c r="W1" s="202"/>
      <c r="X1" s="202"/>
      <c r="Y1" s="202"/>
      <c r="Z1" s="202"/>
      <c r="AA1" s="202"/>
      <c r="AB1" s="202"/>
      <c r="AC1" s="202"/>
      <c r="AD1" s="202"/>
      <c r="AE1" s="202"/>
    </row>
    <row r="2" spans="1:31" ht="30" customHeight="1" thickBot="1" x14ac:dyDescent="0.25">
      <c r="A2" s="244">
        <f>A3</f>
        <v>45382</v>
      </c>
      <c r="B2" s="245"/>
      <c r="C2" s="379">
        <f>C3</f>
        <v>45383</v>
      </c>
      <c r="D2" s="379"/>
      <c r="E2" s="245">
        <f>E3</f>
        <v>45384</v>
      </c>
      <c r="F2" s="245"/>
      <c r="G2" s="245">
        <f>G3</f>
        <v>45385</v>
      </c>
      <c r="H2" s="245"/>
      <c r="I2" s="245">
        <f>I3</f>
        <v>45386</v>
      </c>
      <c r="J2" s="245"/>
      <c r="K2" s="245">
        <f>K3</f>
        <v>45387</v>
      </c>
      <c r="L2" s="245"/>
      <c r="M2" s="245">
        <f>M3</f>
        <v>45388</v>
      </c>
      <c r="N2" s="247"/>
      <c r="O2" s="202"/>
      <c r="P2" s="314" t="s">
        <v>22</v>
      </c>
      <c r="Q2" s="314"/>
      <c r="R2" s="314"/>
      <c r="S2" s="314"/>
      <c r="T2" s="314"/>
      <c r="U2" s="314"/>
      <c r="V2" s="314"/>
      <c r="W2" s="314"/>
      <c r="X2" s="314"/>
      <c r="Y2" s="314"/>
      <c r="Z2" s="314"/>
      <c r="AA2" s="314"/>
      <c r="AB2" s="314"/>
      <c r="AC2" s="314"/>
      <c r="AD2" s="314"/>
      <c r="AE2" s="314"/>
    </row>
    <row r="3" spans="1:31" ht="30" customHeight="1" x14ac:dyDescent="0.2">
      <c r="A3" s="14">
        <f>$A$1-(WEEKDAY($A$1,1)-(start_day-1))-IF((WEEKDAY($A$1,1)-(start_day-1))&lt;=0,7,0)+1</f>
        <v>45382</v>
      </c>
      <c r="B3" s="15"/>
      <c r="C3" s="196">
        <f>A3+1</f>
        <v>45383</v>
      </c>
      <c r="D3" s="197"/>
      <c r="E3" s="187">
        <f>C3+1</f>
        <v>45384</v>
      </c>
      <c r="F3" s="186"/>
      <c r="G3" s="183">
        <f>E3+1</f>
        <v>45385</v>
      </c>
      <c r="H3" s="186"/>
      <c r="I3" s="183">
        <f>G3+1</f>
        <v>45386</v>
      </c>
      <c r="J3" s="186"/>
      <c r="K3" s="167">
        <f>I3+1</f>
        <v>45387</v>
      </c>
      <c r="L3" s="182"/>
      <c r="M3" s="14">
        <f>K3+1</f>
        <v>45388</v>
      </c>
      <c r="N3" s="177"/>
      <c r="O3" s="202"/>
      <c r="P3" s="250" t="s">
        <v>65</v>
      </c>
      <c r="Q3" s="250" t="s">
        <v>88</v>
      </c>
      <c r="R3" s="250" t="s">
        <v>66</v>
      </c>
      <c r="S3" s="250" t="s">
        <v>107</v>
      </c>
      <c r="T3" s="250" t="s">
        <v>77</v>
      </c>
      <c r="U3" s="250" t="s">
        <v>78</v>
      </c>
      <c r="V3" s="250" t="s">
        <v>79</v>
      </c>
      <c r="W3" s="250" t="s">
        <v>80</v>
      </c>
      <c r="X3" s="250" t="s">
        <v>81</v>
      </c>
      <c r="Y3" s="250" t="s">
        <v>82</v>
      </c>
      <c r="Z3" s="250" t="s">
        <v>83</v>
      </c>
      <c r="AA3" s="250" t="s">
        <v>84</v>
      </c>
      <c r="AB3" s="250" t="s">
        <v>85</v>
      </c>
      <c r="AC3" s="250" t="s">
        <v>86</v>
      </c>
      <c r="AD3" s="250" t="s">
        <v>87</v>
      </c>
      <c r="AE3" s="250" t="s">
        <v>67</v>
      </c>
    </row>
    <row r="4" spans="1:31" ht="30" customHeight="1" x14ac:dyDescent="0.2">
      <c r="A4" s="224"/>
      <c r="B4" s="225"/>
      <c r="C4" s="190"/>
      <c r="D4" s="188"/>
      <c r="E4" s="375"/>
      <c r="F4" s="376"/>
      <c r="G4" s="302" t="s">
        <v>342</v>
      </c>
      <c r="H4" s="303"/>
      <c r="I4" s="302" t="s">
        <v>382</v>
      </c>
      <c r="J4" s="303"/>
      <c r="K4" s="180"/>
      <c r="L4" s="181"/>
      <c r="M4" s="175"/>
      <c r="N4" s="176"/>
      <c r="O4" s="202"/>
      <c r="P4" s="251"/>
      <c r="Q4" s="251"/>
      <c r="R4" s="251"/>
      <c r="S4" s="251"/>
      <c r="T4" s="251"/>
      <c r="U4" s="251"/>
      <c r="V4" s="251"/>
      <c r="W4" s="251"/>
      <c r="X4" s="251"/>
      <c r="Y4" s="251"/>
      <c r="Z4" s="251"/>
      <c r="AA4" s="251"/>
      <c r="AB4" s="251"/>
      <c r="AC4" s="251"/>
      <c r="AD4" s="251"/>
      <c r="AE4" s="251"/>
    </row>
    <row r="5" spans="1:31" ht="30" customHeight="1" x14ac:dyDescent="0.2">
      <c r="A5" s="224"/>
      <c r="B5" s="225"/>
      <c r="C5" s="191"/>
      <c r="D5" s="189"/>
      <c r="E5" s="375"/>
      <c r="F5" s="376"/>
      <c r="G5" s="431" t="s">
        <v>351</v>
      </c>
      <c r="H5" s="432"/>
      <c r="I5" s="178"/>
      <c r="J5" s="179"/>
      <c r="K5" s="180"/>
      <c r="L5" s="181"/>
      <c r="M5" s="175"/>
      <c r="N5" s="176"/>
      <c r="O5" s="202"/>
      <c r="P5" s="53">
        <v>45391</v>
      </c>
      <c r="Q5" s="155" t="s">
        <v>89</v>
      </c>
      <c r="R5" s="77" t="s">
        <v>263</v>
      </c>
      <c r="S5" s="160" t="s">
        <v>138</v>
      </c>
      <c r="T5" s="54" t="s">
        <v>264</v>
      </c>
      <c r="U5" s="54" t="s">
        <v>25</v>
      </c>
      <c r="V5" s="54">
        <v>80</v>
      </c>
      <c r="W5" s="155" t="s">
        <v>265</v>
      </c>
      <c r="X5" s="54" t="s">
        <v>149</v>
      </c>
      <c r="Y5" s="54" t="s">
        <v>149</v>
      </c>
      <c r="Z5" s="83" t="s">
        <v>149</v>
      </c>
      <c r="AA5" s="83" t="s">
        <v>149</v>
      </c>
      <c r="AB5" s="83" t="s">
        <v>149</v>
      </c>
      <c r="AC5" s="83" t="s">
        <v>149</v>
      </c>
      <c r="AD5" s="54" t="s">
        <v>149</v>
      </c>
      <c r="AE5" s="112">
        <v>1</v>
      </c>
    </row>
    <row r="6" spans="1:31" ht="30" customHeight="1" x14ac:dyDescent="0.2">
      <c r="A6" s="14">
        <f>M3+1</f>
        <v>45389</v>
      </c>
      <c r="B6" s="15"/>
      <c r="C6" s="193">
        <f>A6+1</f>
        <v>45390</v>
      </c>
      <c r="D6" s="192"/>
      <c r="E6" s="167">
        <f>C6+1</f>
        <v>45391</v>
      </c>
      <c r="F6" s="186"/>
      <c r="G6" s="167">
        <f>E6+1</f>
        <v>45392</v>
      </c>
      <c r="H6" s="186"/>
      <c r="I6" s="167">
        <f>G6+1</f>
        <v>45393</v>
      </c>
      <c r="J6" s="168"/>
      <c r="K6" s="167">
        <f>I6+1</f>
        <v>45394</v>
      </c>
      <c r="L6" s="184"/>
      <c r="M6" s="14">
        <f>K6+1</f>
        <v>45395</v>
      </c>
      <c r="N6" s="74"/>
      <c r="O6" s="202"/>
      <c r="P6" s="53">
        <v>45385</v>
      </c>
      <c r="Q6" s="155" t="s">
        <v>92</v>
      </c>
      <c r="R6" s="77" t="s">
        <v>261</v>
      </c>
      <c r="S6" s="160" t="s">
        <v>343</v>
      </c>
      <c r="T6" s="54" t="s">
        <v>344</v>
      </c>
      <c r="U6" s="54" t="s">
        <v>44</v>
      </c>
      <c r="V6" s="54">
        <v>53</v>
      </c>
      <c r="W6" s="155" t="s">
        <v>255</v>
      </c>
      <c r="X6" s="54" t="s">
        <v>244</v>
      </c>
      <c r="Y6" s="54" t="s">
        <v>149</v>
      </c>
      <c r="Z6" s="83" t="s">
        <v>149</v>
      </c>
      <c r="AA6" s="83" t="s">
        <v>230</v>
      </c>
      <c r="AB6" s="83" t="s">
        <v>244</v>
      </c>
      <c r="AC6" s="83" t="s">
        <v>230</v>
      </c>
      <c r="AD6" s="54" t="s">
        <v>230</v>
      </c>
      <c r="AE6" s="112">
        <v>1</v>
      </c>
    </row>
    <row r="7" spans="1:31" ht="30" customHeight="1" x14ac:dyDescent="0.2">
      <c r="A7" s="224"/>
      <c r="B7" s="225"/>
      <c r="C7" s="221"/>
      <c r="D7" s="222"/>
      <c r="E7" s="433" t="s">
        <v>266</v>
      </c>
      <c r="F7" s="434"/>
      <c r="G7" s="380"/>
      <c r="H7" s="381"/>
      <c r="I7" s="380"/>
      <c r="J7" s="381"/>
      <c r="K7" s="380"/>
      <c r="L7" s="382"/>
      <c r="M7" s="224"/>
      <c r="N7" s="226"/>
      <c r="O7" s="202"/>
      <c r="P7" s="53">
        <v>45385</v>
      </c>
      <c r="Q7" s="54" t="s">
        <v>24</v>
      </c>
      <c r="R7" s="77" t="s">
        <v>352</v>
      </c>
      <c r="S7" s="54" t="s">
        <v>138</v>
      </c>
      <c r="T7" s="54" t="s">
        <v>353</v>
      </c>
      <c r="U7" s="54" t="s">
        <v>44</v>
      </c>
      <c r="V7" s="54">
        <v>30</v>
      </c>
      <c r="W7" s="54" t="s">
        <v>354</v>
      </c>
      <c r="X7" s="54" t="s">
        <v>244</v>
      </c>
      <c r="Y7" s="54" t="s">
        <v>244</v>
      </c>
      <c r="Z7" s="83" t="s">
        <v>74</v>
      </c>
      <c r="AA7" s="83" t="s">
        <v>74</v>
      </c>
      <c r="AB7" s="83" t="s">
        <v>244</v>
      </c>
      <c r="AC7" s="83" t="s">
        <v>74</v>
      </c>
      <c r="AD7" s="54" t="s">
        <v>74</v>
      </c>
      <c r="AE7" s="112">
        <v>1</v>
      </c>
    </row>
    <row r="8" spans="1:31" ht="30" customHeight="1" x14ac:dyDescent="0.2">
      <c r="A8" s="224"/>
      <c r="B8" s="225"/>
      <c r="C8" s="396" t="s">
        <v>267</v>
      </c>
      <c r="D8" s="397"/>
      <c r="E8" s="178"/>
      <c r="F8" s="179"/>
      <c r="G8" s="380"/>
      <c r="H8" s="381"/>
      <c r="I8" s="380"/>
      <c r="J8" s="381"/>
      <c r="K8" s="380"/>
      <c r="L8" s="382"/>
      <c r="M8" s="224"/>
      <c r="N8" s="226"/>
      <c r="O8" s="202"/>
      <c r="P8" s="113">
        <v>45402</v>
      </c>
      <c r="Q8" s="114" t="s">
        <v>24</v>
      </c>
      <c r="R8" s="114" t="s">
        <v>356</v>
      </c>
      <c r="S8" s="114" t="s">
        <v>31</v>
      </c>
      <c r="T8" s="114" t="s">
        <v>138</v>
      </c>
      <c r="U8" s="114" t="s">
        <v>44</v>
      </c>
      <c r="V8" s="114">
        <v>20</v>
      </c>
      <c r="W8" s="114"/>
      <c r="X8" s="114" t="s">
        <v>230</v>
      </c>
      <c r="Y8" s="114" t="s">
        <v>230</v>
      </c>
      <c r="Z8" s="115" t="s">
        <v>230</v>
      </c>
      <c r="AA8" s="115" t="s">
        <v>230</v>
      </c>
      <c r="AB8" s="115" t="s">
        <v>230</v>
      </c>
      <c r="AC8" s="115" t="s">
        <v>230</v>
      </c>
      <c r="AD8" s="114" t="s">
        <v>230</v>
      </c>
      <c r="AE8" s="134">
        <v>0.46</v>
      </c>
    </row>
    <row r="9" spans="1:31" ht="30" customHeight="1" x14ac:dyDescent="0.2">
      <c r="A9" s="14">
        <f>M6+1</f>
        <v>45396</v>
      </c>
      <c r="B9" s="15"/>
      <c r="C9" s="167">
        <f>A9+1</f>
        <v>45397</v>
      </c>
      <c r="D9" s="168"/>
      <c r="E9" s="167">
        <f>C9+1</f>
        <v>45398</v>
      </c>
      <c r="F9" s="168"/>
      <c r="G9" s="167">
        <f>E9+1</f>
        <v>45399</v>
      </c>
      <c r="H9" s="168"/>
      <c r="I9" s="167">
        <f>G9+1</f>
        <v>45400</v>
      </c>
      <c r="J9" s="182"/>
      <c r="K9" s="183">
        <f>I9+1</f>
        <v>45401</v>
      </c>
      <c r="L9" s="184"/>
      <c r="M9" s="14">
        <f>K9+1</f>
        <v>45402</v>
      </c>
      <c r="N9" s="74"/>
      <c r="O9" s="202"/>
      <c r="P9" s="53">
        <v>45407</v>
      </c>
      <c r="Q9" s="54" t="s">
        <v>91</v>
      </c>
      <c r="R9" s="54" t="s">
        <v>368</v>
      </c>
      <c r="S9" s="54" t="s">
        <v>369</v>
      </c>
      <c r="T9" s="54" t="s">
        <v>363</v>
      </c>
      <c r="U9" s="54" t="s">
        <v>44</v>
      </c>
      <c r="V9" s="54">
        <v>25</v>
      </c>
      <c r="W9" s="54" t="s">
        <v>370</v>
      </c>
      <c r="X9" s="54" t="s">
        <v>74</v>
      </c>
      <c r="Y9" s="54" t="s">
        <v>74</v>
      </c>
      <c r="Z9" s="83" t="s">
        <v>74</v>
      </c>
      <c r="AA9" s="83" t="s">
        <v>74</v>
      </c>
      <c r="AB9" s="83" t="s">
        <v>31</v>
      </c>
      <c r="AC9" s="83" t="s">
        <v>74</v>
      </c>
      <c r="AD9" s="54" t="s">
        <v>74</v>
      </c>
      <c r="AE9" s="112">
        <v>1</v>
      </c>
    </row>
    <row r="10" spans="1:31" ht="30" customHeight="1" x14ac:dyDescent="0.2">
      <c r="A10" s="224"/>
      <c r="B10" s="225"/>
      <c r="C10" s="380"/>
      <c r="D10" s="381"/>
      <c r="E10" s="178"/>
      <c r="F10" s="179"/>
      <c r="G10" s="178"/>
      <c r="H10" s="179"/>
      <c r="I10" s="180"/>
      <c r="J10" s="181"/>
      <c r="K10" s="178"/>
      <c r="L10" s="185"/>
      <c r="M10" s="435" t="s">
        <v>355</v>
      </c>
      <c r="N10" s="436"/>
      <c r="O10" s="202"/>
      <c r="P10" s="53">
        <v>45406</v>
      </c>
      <c r="Q10" s="54" t="s">
        <v>24</v>
      </c>
      <c r="R10" s="54" t="s">
        <v>234</v>
      </c>
      <c r="S10" s="54"/>
      <c r="T10" s="54" t="s">
        <v>401</v>
      </c>
      <c r="U10" s="54" t="s">
        <v>25</v>
      </c>
      <c r="V10" s="54">
        <v>20</v>
      </c>
      <c r="W10" s="54" t="s">
        <v>402</v>
      </c>
      <c r="X10" s="54" t="s">
        <v>74</v>
      </c>
      <c r="Y10" s="54" t="s">
        <v>74</v>
      </c>
      <c r="Z10" s="83" t="s">
        <v>74</v>
      </c>
      <c r="AA10" s="83" t="s">
        <v>74</v>
      </c>
      <c r="AB10" s="83" t="s">
        <v>74</v>
      </c>
      <c r="AC10" s="83" t="s">
        <v>74</v>
      </c>
      <c r="AD10" s="54" t="s">
        <v>74</v>
      </c>
      <c r="AE10" s="54">
        <v>100</v>
      </c>
    </row>
    <row r="11" spans="1:31" ht="30" customHeight="1" x14ac:dyDescent="0.2">
      <c r="A11" s="224"/>
      <c r="B11" s="225"/>
      <c r="C11" s="396" t="s">
        <v>273</v>
      </c>
      <c r="D11" s="425"/>
      <c r="E11" s="425"/>
      <c r="F11" s="425"/>
      <c r="G11" s="425"/>
      <c r="H11" s="425"/>
      <c r="I11" s="425"/>
      <c r="J11" s="425"/>
      <c r="K11" s="425"/>
      <c r="L11" s="397"/>
      <c r="M11" s="224"/>
      <c r="N11" s="226"/>
      <c r="O11" s="202"/>
      <c r="P11" s="215">
        <v>45412</v>
      </c>
      <c r="Q11" s="54" t="s">
        <v>93</v>
      </c>
      <c r="R11" s="77" t="s">
        <v>371</v>
      </c>
      <c r="S11" s="54"/>
      <c r="T11" s="54" t="s">
        <v>372</v>
      </c>
      <c r="U11" s="54" t="s">
        <v>327</v>
      </c>
      <c r="V11" s="54"/>
      <c r="W11" s="54" t="s">
        <v>63</v>
      </c>
      <c r="X11" s="54" t="s">
        <v>244</v>
      </c>
      <c r="Y11" s="54" t="s">
        <v>244</v>
      </c>
      <c r="Z11" s="83" t="s">
        <v>244</v>
      </c>
      <c r="AA11" s="83" t="s">
        <v>244</v>
      </c>
      <c r="AB11" s="83" t="s">
        <v>244</v>
      </c>
      <c r="AC11" s="83" t="s">
        <v>244</v>
      </c>
      <c r="AD11" s="54" t="s">
        <v>244</v>
      </c>
      <c r="AE11" s="112">
        <v>1</v>
      </c>
    </row>
    <row r="12" spans="1:31" ht="30" customHeight="1" x14ac:dyDescent="0.2">
      <c r="A12" s="14">
        <f>M9+1</f>
        <v>45403</v>
      </c>
      <c r="B12" s="15"/>
      <c r="C12" s="167">
        <f>A12+1</f>
        <v>45404</v>
      </c>
      <c r="D12" s="168"/>
      <c r="E12" s="167">
        <f>C12+1</f>
        <v>45405</v>
      </c>
      <c r="F12" s="168"/>
      <c r="G12" s="167">
        <f>E12+1</f>
        <v>45406</v>
      </c>
      <c r="H12" s="168"/>
      <c r="I12" s="167">
        <f>G12+1</f>
        <v>45407</v>
      </c>
      <c r="J12" s="182"/>
      <c r="K12" s="183">
        <f>I12+1</f>
        <v>45408</v>
      </c>
      <c r="L12" s="182"/>
      <c r="M12" s="14">
        <f>K12+1</f>
        <v>45409</v>
      </c>
      <c r="N12" s="74"/>
      <c r="O12" s="202"/>
      <c r="P12" s="55"/>
      <c r="Q12" s="55"/>
      <c r="R12" s="55"/>
      <c r="S12" s="55"/>
      <c r="T12" s="55"/>
      <c r="U12" s="55"/>
      <c r="V12" s="55"/>
      <c r="W12" s="55"/>
      <c r="X12" s="55"/>
      <c r="Y12" s="55"/>
      <c r="Z12" s="56"/>
      <c r="AA12" s="56"/>
      <c r="AB12" s="56"/>
      <c r="AC12" s="56"/>
      <c r="AD12" s="55"/>
      <c r="AE12" s="55"/>
    </row>
    <row r="13" spans="1:31" ht="30" customHeight="1" x14ac:dyDescent="0.2">
      <c r="A13" s="224"/>
      <c r="B13" s="225"/>
      <c r="C13" s="380"/>
      <c r="D13" s="381"/>
      <c r="E13" s="380"/>
      <c r="F13" s="381"/>
      <c r="G13" s="437" t="s">
        <v>400</v>
      </c>
      <c r="H13" s="438"/>
      <c r="I13" s="302" t="s">
        <v>381</v>
      </c>
      <c r="J13" s="303"/>
      <c r="K13" s="180"/>
      <c r="L13" s="181"/>
      <c r="M13" s="224"/>
      <c r="N13" s="226"/>
      <c r="O13" s="202"/>
      <c r="P13" s="91" t="s">
        <v>260</v>
      </c>
      <c r="Q13" s="1"/>
      <c r="R13" s="52"/>
      <c r="S13" s="52"/>
      <c r="T13" s="1"/>
      <c r="U13" s="52"/>
      <c r="V13" s="52"/>
      <c r="W13" s="52"/>
      <c r="X13" s="52"/>
      <c r="Y13" s="52"/>
      <c r="Z13" s="52"/>
      <c r="AA13" s="52"/>
      <c r="AB13" s="52"/>
      <c r="AC13" s="52"/>
      <c r="AD13" s="52"/>
      <c r="AE13" s="1"/>
    </row>
    <row r="14" spans="1:31" ht="30" customHeight="1" x14ac:dyDescent="0.2">
      <c r="A14" s="224"/>
      <c r="B14" s="225"/>
      <c r="C14" s="394" t="s">
        <v>278</v>
      </c>
      <c r="D14" s="395"/>
      <c r="E14" s="380"/>
      <c r="F14" s="381"/>
      <c r="G14" s="380"/>
      <c r="H14" s="381"/>
      <c r="I14" s="180"/>
      <c r="J14" s="181"/>
      <c r="K14" s="180"/>
      <c r="L14" s="181"/>
      <c r="M14" s="224"/>
      <c r="N14" s="226"/>
      <c r="O14" s="202"/>
      <c r="P14" s="203" t="s">
        <v>35</v>
      </c>
      <c r="Q14" s="90" t="s">
        <v>27</v>
      </c>
      <c r="R14" s="97" t="s">
        <v>23</v>
      </c>
      <c r="S14" s="96"/>
      <c r="T14" s="97"/>
      <c r="U14" s="204"/>
      <c r="V14" s="204"/>
      <c r="W14" s="204"/>
      <c r="X14" s="204"/>
      <c r="Y14" s="204"/>
      <c r="Z14" s="204"/>
      <c r="AA14" s="204"/>
      <c r="AB14" s="204"/>
      <c r="AC14" s="204"/>
      <c r="AD14" s="204"/>
      <c r="AE14" s="204"/>
    </row>
    <row r="15" spans="1:31" ht="30" customHeight="1" x14ac:dyDescent="0.2">
      <c r="A15" s="14">
        <f>M12+1</f>
        <v>45410</v>
      </c>
      <c r="B15" s="15"/>
      <c r="C15" s="167">
        <f>A15+1</f>
        <v>45411</v>
      </c>
      <c r="D15" s="168"/>
      <c r="E15" s="167">
        <f>C15+1</f>
        <v>45412</v>
      </c>
      <c r="F15" s="182"/>
      <c r="G15" s="167">
        <f>E15+1</f>
        <v>45413</v>
      </c>
      <c r="H15" s="182"/>
      <c r="I15" s="167">
        <f>G15+1</f>
        <v>45414</v>
      </c>
      <c r="J15" s="182"/>
      <c r="K15" s="167">
        <f>I15+1</f>
        <v>45415</v>
      </c>
      <c r="L15" s="182"/>
      <c r="M15" s="14">
        <f>K15+1</f>
        <v>45416</v>
      </c>
      <c r="N15" s="74"/>
      <c r="O15" s="202"/>
      <c r="P15" s="202"/>
      <c r="Q15" s="202"/>
      <c r="R15" s="202"/>
      <c r="S15" s="202"/>
      <c r="T15" s="202"/>
      <c r="U15" s="202"/>
      <c r="V15" s="202"/>
      <c r="W15" s="202"/>
      <c r="X15" s="202"/>
      <c r="Y15" s="202"/>
      <c r="Z15" s="202"/>
      <c r="AA15" s="202"/>
      <c r="AB15" s="202"/>
      <c r="AC15" s="202"/>
      <c r="AD15" s="202"/>
      <c r="AE15" s="202"/>
    </row>
    <row r="16" spans="1:31" ht="30" customHeight="1" x14ac:dyDescent="0.2">
      <c r="A16" s="224"/>
      <c r="B16" s="225"/>
      <c r="C16" s="380"/>
      <c r="D16" s="381"/>
      <c r="E16" s="402" t="s">
        <v>373</v>
      </c>
      <c r="F16" s="403"/>
      <c r="G16" s="180"/>
      <c r="H16" s="181"/>
      <c r="I16" s="180"/>
      <c r="J16" s="181"/>
      <c r="K16" s="180"/>
      <c r="L16" s="181"/>
      <c r="M16" s="224"/>
      <c r="N16" s="226"/>
      <c r="O16" s="202"/>
      <c r="P16" s="202"/>
      <c r="Q16" s="202"/>
      <c r="R16" s="202"/>
      <c r="S16" s="202"/>
      <c r="T16" s="202"/>
      <c r="U16" s="202"/>
      <c r="V16" s="202"/>
      <c r="W16" s="202"/>
      <c r="X16" s="202"/>
      <c r="Y16" s="202"/>
      <c r="Z16" s="202"/>
      <c r="AA16" s="202"/>
      <c r="AB16" s="202"/>
      <c r="AC16" s="202"/>
      <c r="AD16" s="202"/>
      <c r="AE16" s="202"/>
    </row>
    <row r="17" spans="1:31" ht="30" customHeight="1" x14ac:dyDescent="0.2">
      <c r="A17" s="224"/>
      <c r="B17" s="225"/>
      <c r="C17" s="380"/>
      <c r="D17" s="381"/>
      <c r="E17" s="180"/>
      <c r="F17" s="181"/>
      <c r="G17" s="180"/>
      <c r="H17" s="181"/>
      <c r="I17" s="180"/>
      <c r="J17" s="181"/>
      <c r="K17" s="180"/>
      <c r="L17" s="181"/>
      <c r="M17" s="224"/>
      <c r="N17" s="226"/>
      <c r="O17" s="202"/>
      <c r="P17" s="202"/>
      <c r="Q17" s="202"/>
      <c r="R17" s="202"/>
      <c r="S17" s="202"/>
      <c r="T17" s="202"/>
      <c r="U17" s="202"/>
      <c r="V17" s="202"/>
      <c r="W17" s="202"/>
      <c r="X17" s="202"/>
      <c r="Y17" s="202"/>
      <c r="Z17" s="202"/>
      <c r="AA17" s="202"/>
      <c r="AB17" s="202"/>
      <c r="AC17" s="202"/>
      <c r="AD17" s="202"/>
      <c r="AE17" s="202"/>
    </row>
    <row r="18" spans="1:31" ht="30" customHeight="1" x14ac:dyDescent="0.2">
      <c r="A18" s="14">
        <f>M15+1</f>
        <v>45417</v>
      </c>
      <c r="B18" s="15"/>
      <c r="C18" s="167">
        <f>A18+1</f>
        <v>45418</v>
      </c>
      <c r="D18" s="182"/>
      <c r="E18" s="383"/>
      <c r="F18" s="384"/>
      <c r="G18" s="384"/>
      <c r="H18" s="384"/>
      <c r="I18" s="384"/>
      <c r="J18" s="384"/>
      <c r="K18" s="384"/>
      <c r="L18" s="384"/>
      <c r="M18" s="384"/>
      <c r="N18" s="385"/>
      <c r="O18" s="202"/>
      <c r="P18" s="202"/>
      <c r="Q18" s="202"/>
      <c r="R18" s="202"/>
      <c r="S18" s="202"/>
      <c r="T18" s="202"/>
      <c r="U18" s="202"/>
      <c r="V18" s="202"/>
      <c r="W18" s="202"/>
      <c r="X18" s="202"/>
      <c r="Y18" s="202"/>
      <c r="Z18" s="202"/>
      <c r="AA18" s="202"/>
      <c r="AB18" s="202"/>
      <c r="AC18" s="202"/>
      <c r="AD18" s="202"/>
      <c r="AE18" s="202"/>
    </row>
    <row r="19" spans="1:31" ht="30" customHeight="1" x14ac:dyDescent="0.2">
      <c r="A19" s="224"/>
      <c r="B19" s="225"/>
      <c r="C19" s="180"/>
      <c r="D19" s="181"/>
      <c r="E19" s="386"/>
      <c r="F19" s="387"/>
      <c r="G19" s="387"/>
      <c r="H19" s="387"/>
      <c r="I19" s="387"/>
      <c r="J19" s="387"/>
      <c r="K19" s="387"/>
      <c r="L19" s="387"/>
      <c r="M19" s="387"/>
      <c r="N19" s="388"/>
      <c r="O19" s="202"/>
      <c r="P19" s="202"/>
      <c r="Q19" s="202"/>
      <c r="R19" s="202"/>
      <c r="S19" s="202"/>
      <c r="T19" s="202"/>
      <c r="U19" s="202"/>
      <c r="V19" s="202"/>
      <c r="W19" s="202"/>
      <c r="X19" s="202"/>
      <c r="Y19" s="202"/>
      <c r="Z19" s="202"/>
      <c r="AA19" s="202"/>
      <c r="AB19" s="202"/>
      <c r="AC19" s="202"/>
      <c r="AD19" s="202"/>
      <c r="AE19" s="202"/>
    </row>
    <row r="20" spans="1:31" ht="30" customHeight="1" x14ac:dyDescent="0.2">
      <c r="A20" s="288"/>
      <c r="B20" s="289"/>
      <c r="C20" s="194"/>
      <c r="D20" s="195"/>
      <c r="E20" s="389"/>
      <c r="F20" s="390"/>
      <c r="G20" s="390"/>
      <c r="H20" s="390"/>
      <c r="I20" s="390"/>
      <c r="J20" s="390"/>
      <c r="K20" s="390"/>
      <c r="L20" s="390"/>
      <c r="M20" s="390"/>
      <c r="N20" s="391"/>
      <c r="O20" s="202"/>
      <c r="P20" s="202"/>
      <c r="Q20" s="202"/>
      <c r="R20" s="202"/>
      <c r="S20" s="202"/>
      <c r="T20" s="202"/>
      <c r="U20" s="202"/>
      <c r="V20" s="202"/>
      <c r="W20" s="202"/>
      <c r="X20" s="202"/>
      <c r="Y20" s="202"/>
      <c r="Z20" s="202"/>
      <c r="AA20" s="202"/>
      <c r="AB20" s="202"/>
      <c r="AC20" s="202"/>
      <c r="AD20" s="202"/>
      <c r="AE20" s="202"/>
    </row>
  </sheetData>
  <autoFilter ref="P3:AE4" xr:uid="{DBA17727-B185-443E-A052-AC74CC910AFE}"/>
  <mergeCells count="72">
    <mergeCell ref="E18:N20"/>
    <mergeCell ref="A19:B19"/>
    <mergeCell ref="A20:B20"/>
    <mergeCell ref="A16:B16"/>
    <mergeCell ref="C16:D16"/>
    <mergeCell ref="M16:N16"/>
    <mergeCell ref="A17:B17"/>
    <mergeCell ref="C17:D17"/>
    <mergeCell ref="M17:N17"/>
    <mergeCell ref="E16:F16"/>
    <mergeCell ref="M10:N10"/>
    <mergeCell ref="A11:B11"/>
    <mergeCell ref="M11:N11"/>
    <mergeCell ref="A14:B14"/>
    <mergeCell ref="C14:D14"/>
    <mergeCell ref="E14:F14"/>
    <mergeCell ref="G14:H14"/>
    <mergeCell ref="M14:N14"/>
    <mergeCell ref="A13:B13"/>
    <mergeCell ref="C13:D13"/>
    <mergeCell ref="E13:F13"/>
    <mergeCell ref="G13:H13"/>
    <mergeCell ref="M13:N13"/>
    <mergeCell ref="C11:L11"/>
    <mergeCell ref="A10:B10"/>
    <mergeCell ref="C10:D10"/>
    <mergeCell ref="A5:B5"/>
    <mergeCell ref="C7:D7"/>
    <mergeCell ref="C8:D8"/>
    <mergeCell ref="G4:H4"/>
    <mergeCell ref="M7:N7"/>
    <mergeCell ref="A8:B8"/>
    <mergeCell ref="G8:H8"/>
    <mergeCell ref="I8:J8"/>
    <mergeCell ref="K8:L8"/>
    <mergeCell ref="M8:N8"/>
    <mergeCell ref="A7:B7"/>
    <mergeCell ref="G7:H7"/>
    <mergeCell ref="I7:J7"/>
    <mergeCell ref="K7:L7"/>
    <mergeCell ref="E7:F7"/>
    <mergeCell ref="A4:B4"/>
    <mergeCell ref="AE3:AE4"/>
    <mergeCell ref="Y3:Y4"/>
    <mergeCell ref="Z3:Z4"/>
    <mergeCell ref="AC3:AC4"/>
    <mergeCell ref="AA3:AA4"/>
    <mergeCell ref="AB3:AB4"/>
    <mergeCell ref="U3:U4"/>
    <mergeCell ref="E4:F5"/>
    <mergeCell ref="V3:V4"/>
    <mergeCell ref="W3:W4"/>
    <mergeCell ref="AD3:AD4"/>
    <mergeCell ref="X3:X4"/>
    <mergeCell ref="G5:H5"/>
    <mergeCell ref="I4:J4"/>
    <mergeCell ref="I13:J13"/>
    <mergeCell ref="M2:N2"/>
    <mergeCell ref="P2:AE2"/>
    <mergeCell ref="P3:P4"/>
    <mergeCell ref="A1:I1"/>
    <mergeCell ref="K1:L1"/>
    <mergeCell ref="A2:B2"/>
    <mergeCell ref="C2:D2"/>
    <mergeCell ref="E2:F2"/>
    <mergeCell ref="G2:H2"/>
    <mergeCell ref="I2:J2"/>
    <mergeCell ref="K2:L2"/>
    <mergeCell ref="Q3:Q4"/>
    <mergeCell ref="R3:R4"/>
    <mergeCell ref="S3:S4"/>
    <mergeCell ref="T3:T4"/>
  </mergeCells>
  <conditionalFormatting sqref="A3 C3 E3 G3 K3 M3 A6 C6 E6 G6 K6 M6 A9 C9 E9 G9 K9 M9 A12 C12 E12 G12 K12 M12 A15 C15 E15 G15 K15 M15 A18 C18">
    <cfRule type="expression" dxfId="15" priority="3">
      <formula>MONTH(A3)&lt;&gt;MONTH($A$1)</formula>
    </cfRule>
    <cfRule type="expression" dxfId="14" priority="4">
      <formula>OR(WEEKDAY(A3,1)=1,WEEKDAY(A3,1)=7)</formula>
    </cfRule>
  </conditionalFormatting>
  <conditionalFormatting sqref="I3 I6 I9 I12 I15">
    <cfRule type="expression" dxfId="13" priority="1">
      <formula>MONTH(I3)&lt;&gt;MONTH($A$1)</formula>
    </cfRule>
    <cfRule type="expression" dxfId="12" priority="2">
      <formula>OR(WEEKDAY(I3,1)=1,WEEKDAY(I3,1)=7)</formula>
    </cfRule>
  </conditionalFormatting>
  <pageMargins left="0.7" right="0.7" top="0.75" bottom="0.75" header="0.3" footer="0.3"/>
  <pageSetup scale="4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EDD2D-0B9E-435B-9F12-5FD22BD6682F}">
  <sheetPr>
    <pageSetUpPr fitToPage="1"/>
  </sheetPr>
  <dimension ref="A1:AE20"/>
  <sheetViews>
    <sheetView tabSelected="1" workbookViewId="0">
      <selection sqref="A1:I1"/>
    </sheetView>
  </sheetViews>
  <sheetFormatPr defaultRowHeight="12.75" x14ac:dyDescent="0.2"/>
  <cols>
    <col min="1" max="1" width="5.7109375" customWidth="1"/>
    <col min="2" max="2" width="15.7109375" customWidth="1"/>
    <col min="3" max="3" width="5.7109375" customWidth="1"/>
    <col min="4" max="4" width="15.7109375" customWidth="1"/>
    <col min="5" max="5" width="5.7109375" customWidth="1"/>
    <col min="6" max="6" width="15.7109375" customWidth="1"/>
    <col min="7" max="7" width="5.7109375" customWidth="1"/>
    <col min="8" max="8" width="15.7109375" customWidth="1"/>
    <col min="9" max="9" width="5.7109375" customWidth="1"/>
    <col min="10" max="10" width="15.7109375" customWidth="1"/>
    <col min="11" max="11" width="5.7109375" customWidth="1"/>
    <col min="12" max="12" width="15.7109375" customWidth="1"/>
    <col min="13" max="13" width="5.7109375" customWidth="1"/>
    <col min="14" max="14" width="15.7109375" customWidth="1"/>
    <col min="16" max="17" width="15.7109375" customWidth="1"/>
    <col min="18" max="18" width="30.7109375" customWidth="1"/>
    <col min="19" max="31" width="15.7109375" customWidth="1"/>
  </cols>
  <sheetData>
    <row r="1" spans="1:31" ht="75" customHeight="1" x14ac:dyDescent="0.2">
      <c r="A1" s="377">
        <f>DATE('1'!AD18,'1'!AD20+21,1)</f>
        <v>45413</v>
      </c>
      <c r="B1" s="377"/>
      <c r="C1" s="377"/>
      <c r="D1" s="377"/>
      <c r="E1" s="377"/>
      <c r="F1" s="377"/>
      <c r="G1" s="377"/>
      <c r="H1" s="377"/>
      <c r="I1" s="377"/>
      <c r="J1" s="200"/>
      <c r="K1" s="378"/>
      <c r="L1" s="378"/>
      <c r="M1" s="172"/>
      <c r="N1" s="173"/>
      <c r="O1" s="202"/>
      <c r="P1" s="202"/>
      <c r="Q1" s="202"/>
      <c r="R1" s="202"/>
      <c r="S1" s="202"/>
      <c r="T1" s="202"/>
      <c r="U1" s="202"/>
      <c r="V1" s="202"/>
      <c r="W1" s="202"/>
      <c r="X1" s="202"/>
      <c r="Y1" s="202"/>
      <c r="Z1" s="202"/>
      <c r="AA1" s="202"/>
      <c r="AB1" s="202"/>
      <c r="AC1" s="202"/>
      <c r="AD1" s="202"/>
      <c r="AE1" s="202"/>
    </row>
    <row r="2" spans="1:31" ht="30" customHeight="1" thickBot="1" x14ac:dyDescent="0.25">
      <c r="A2" s="244">
        <f>A3</f>
        <v>45410</v>
      </c>
      <c r="B2" s="245"/>
      <c r="C2" s="379">
        <f>C3</f>
        <v>45411</v>
      </c>
      <c r="D2" s="379"/>
      <c r="E2" s="245">
        <f>E3</f>
        <v>45412</v>
      </c>
      <c r="F2" s="245"/>
      <c r="G2" s="245">
        <f>G3</f>
        <v>45413</v>
      </c>
      <c r="H2" s="245"/>
      <c r="I2" s="245">
        <f>I3</f>
        <v>45414</v>
      </c>
      <c r="J2" s="245"/>
      <c r="K2" s="245">
        <f>K3</f>
        <v>45415</v>
      </c>
      <c r="L2" s="245"/>
      <c r="M2" s="245">
        <f>M3</f>
        <v>45416</v>
      </c>
      <c r="N2" s="247"/>
      <c r="O2" s="202"/>
      <c r="P2" s="314" t="s">
        <v>22</v>
      </c>
      <c r="Q2" s="314"/>
      <c r="R2" s="314"/>
      <c r="S2" s="314"/>
      <c r="T2" s="314"/>
      <c r="U2" s="314"/>
      <c r="V2" s="314"/>
      <c r="W2" s="314"/>
      <c r="X2" s="314"/>
      <c r="Y2" s="314"/>
      <c r="Z2" s="314"/>
      <c r="AA2" s="314"/>
      <c r="AB2" s="314"/>
      <c r="AC2" s="314"/>
      <c r="AD2" s="314"/>
      <c r="AE2" s="314"/>
    </row>
    <row r="3" spans="1:31" ht="30" customHeight="1" x14ac:dyDescent="0.2">
      <c r="A3" s="14">
        <f>$A$1-(WEEKDAY($A$1,1)-(start_day-1))-IF((WEEKDAY($A$1,1)-(start_day-1))&lt;=0,7,0)+1</f>
        <v>45410</v>
      </c>
      <c r="B3" s="15"/>
      <c r="C3" s="196">
        <f>A3+1</f>
        <v>45411</v>
      </c>
      <c r="D3" s="197"/>
      <c r="E3" s="187">
        <f>C3+1</f>
        <v>45412</v>
      </c>
      <c r="F3" s="186"/>
      <c r="G3" s="183">
        <f>E3+1</f>
        <v>45413</v>
      </c>
      <c r="H3" s="186"/>
      <c r="I3" s="183">
        <f>G3+1</f>
        <v>45414</v>
      </c>
      <c r="J3" s="186"/>
      <c r="K3" s="167">
        <f>I3+1</f>
        <v>45415</v>
      </c>
      <c r="L3" s="182"/>
      <c r="M3" s="14">
        <f>K3+1</f>
        <v>45416</v>
      </c>
      <c r="N3" s="177"/>
      <c r="O3" s="202"/>
      <c r="P3" s="250" t="s">
        <v>65</v>
      </c>
      <c r="Q3" s="250" t="s">
        <v>88</v>
      </c>
      <c r="R3" s="250" t="s">
        <v>66</v>
      </c>
      <c r="S3" s="250" t="s">
        <v>107</v>
      </c>
      <c r="T3" s="250" t="s">
        <v>77</v>
      </c>
      <c r="U3" s="250" t="s">
        <v>78</v>
      </c>
      <c r="V3" s="250" t="s">
        <v>79</v>
      </c>
      <c r="W3" s="250" t="s">
        <v>80</v>
      </c>
      <c r="X3" s="250" t="s">
        <v>81</v>
      </c>
      <c r="Y3" s="250" t="s">
        <v>82</v>
      </c>
      <c r="Z3" s="250" t="s">
        <v>83</v>
      </c>
      <c r="AA3" s="250" t="s">
        <v>84</v>
      </c>
      <c r="AB3" s="250" t="s">
        <v>85</v>
      </c>
      <c r="AC3" s="250" t="s">
        <v>86</v>
      </c>
      <c r="AD3" s="250" t="s">
        <v>87</v>
      </c>
      <c r="AE3" s="250" t="s">
        <v>67</v>
      </c>
    </row>
    <row r="4" spans="1:31" ht="30" customHeight="1" x14ac:dyDescent="0.2">
      <c r="A4" s="224"/>
      <c r="B4" s="225"/>
      <c r="C4" s="190"/>
      <c r="D4" s="188"/>
      <c r="E4" s="375"/>
      <c r="F4" s="376"/>
      <c r="G4" s="433" t="s">
        <v>357</v>
      </c>
      <c r="H4" s="434"/>
      <c r="I4" s="420" t="s">
        <v>383</v>
      </c>
      <c r="J4" s="421"/>
      <c r="K4" s="180"/>
      <c r="L4" s="181"/>
      <c r="M4" s="175"/>
      <c r="N4" s="176"/>
      <c r="O4" s="202"/>
      <c r="P4" s="251"/>
      <c r="Q4" s="251"/>
      <c r="R4" s="251"/>
      <c r="S4" s="251"/>
      <c r="T4" s="251"/>
      <c r="U4" s="251"/>
      <c r="V4" s="251"/>
      <c r="W4" s="251"/>
      <c r="X4" s="251"/>
      <c r="Y4" s="251"/>
      <c r="Z4" s="251"/>
      <c r="AA4" s="251"/>
      <c r="AB4" s="251"/>
      <c r="AC4" s="251"/>
      <c r="AD4" s="251"/>
      <c r="AE4" s="251"/>
    </row>
    <row r="5" spans="1:31" ht="30" customHeight="1" x14ac:dyDescent="0.2">
      <c r="A5" s="224"/>
      <c r="B5" s="225"/>
      <c r="C5" s="191"/>
      <c r="D5" s="189"/>
      <c r="E5" s="375"/>
      <c r="F5" s="376"/>
      <c r="G5" s="178"/>
      <c r="H5" s="179"/>
      <c r="I5" s="178"/>
      <c r="J5" s="179"/>
      <c r="K5" s="180"/>
      <c r="L5" s="181"/>
      <c r="M5" s="175"/>
      <c r="N5" s="176"/>
      <c r="O5" s="202"/>
      <c r="P5" s="106">
        <v>45413</v>
      </c>
      <c r="Q5" s="216" t="s">
        <v>24</v>
      </c>
      <c r="R5" s="108" t="s">
        <v>358</v>
      </c>
      <c r="S5" s="207" t="s">
        <v>31</v>
      </c>
      <c r="T5" s="107" t="s">
        <v>359</v>
      </c>
      <c r="U5" s="107" t="s">
        <v>156</v>
      </c>
      <c r="V5" s="107">
        <v>30</v>
      </c>
      <c r="W5" s="216" t="s">
        <v>202</v>
      </c>
      <c r="X5" s="107" t="s">
        <v>74</v>
      </c>
      <c r="Y5" s="107" t="s">
        <v>74</v>
      </c>
      <c r="Z5" s="132" t="s">
        <v>74</v>
      </c>
      <c r="AA5" s="132" t="s">
        <v>74</v>
      </c>
      <c r="AB5" s="132" t="s">
        <v>74</v>
      </c>
      <c r="AC5" s="132" t="s">
        <v>74</v>
      </c>
      <c r="AD5" s="107" t="s">
        <v>74</v>
      </c>
      <c r="AE5" s="169">
        <v>1</v>
      </c>
    </row>
    <row r="6" spans="1:31" ht="30" customHeight="1" x14ac:dyDescent="0.2">
      <c r="A6" s="14">
        <f>M3+1</f>
        <v>45417</v>
      </c>
      <c r="B6" s="15"/>
      <c r="C6" s="193">
        <f>A6+1</f>
        <v>45418</v>
      </c>
      <c r="D6" s="192"/>
      <c r="E6" s="167">
        <f>C6+1</f>
        <v>45419</v>
      </c>
      <c r="F6" s="186"/>
      <c r="G6" s="167">
        <f>E6+1</f>
        <v>45420</v>
      </c>
      <c r="H6" s="186"/>
      <c r="I6" s="167">
        <f>G6+1</f>
        <v>45421</v>
      </c>
      <c r="J6" s="168"/>
      <c r="K6" s="167">
        <f>I6+1</f>
        <v>45422</v>
      </c>
      <c r="L6" s="184"/>
      <c r="M6" s="14">
        <f>K6+1</f>
        <v>45423</v>
      </c>
      <c r="N6" s="74"/>
      <c r="O6" s="202"/>
      <c r="P6" s="106" t="s">
        <v>374</v>
      </c>
      <c r="Q6" s="108" t="s">
        <v>375</v>
      </c>
      <c r="R6" s="108" t="s">
        <v>376</v>
      </c>
      <c r="S6" s="108"/>
      <c r="T6" s="107" t="s">
        <v>377</v>
      </c>
      <c r="U6" s="107" t="s">
        <v>156</v>
      </c>
      <c r="V6" s="107">
        <v>30</v>
      </c>
      <c r="W6" s="108" t="s">
        <v>73</v>
      </c>
      <c r="X6" s="107" t="s">
        <v>74</v>
      </c>
      <c r="Y6" s="107" t="s">
        <v>74</v>
      </c>
      <c r="Z6" s="132" t="s">
        <v>74</v>
      </c>
      <c r="AA6" s="132" t="s">
        <v>74</v>
      </c>
      <c r="AB6" s="132" t="s">
        <v>74</v>
      </c>
      <c r="AC6" s="132" t="s">
        <v>74</v>
      </c>
      <c r="AD6" s="107" t="s">
        <v>74</v>
      </c>
      <c r="AE6" s="169">
        <v>1</v>
      </c>
    </row>
    <row r="7" spans="1:31" ht="30" customHeight="1" x14ac:dyDescent="0.2">
      <c r="A7" s="224"/>
      <c r="B7" s="225"/>
      <c r="C7" s="221"/>
      <c r="D7" s="222"/>
      <c r="E7" s="178"/>
      <c r="F7" s="179"/>
      <c r="G7" s="380"/>
      <c r="H7" s="381"/>
      <c r="I7" s="380"/>
      <c r="J7" s="381"/>
      <c r="K7" s="380"/>
      <c r="L7" s="382"/>
      <c r="M7" s="224"/>
      <c r="N7" s="226"/>
      <c r="O7" s="202"/>
      <c r="P7" s="149">
        <v>45429</v>
      </c>
      <c r="Q7" s="54" t="s">
        <v>94</v>
      </c>
      <c r="R7" s="77" t="s">
        <v>379</v>
      </c>
      <c r="S7" s="54" t="s">
        <v>380</v>
      </c>
      <c r="T7" s="54" t="s">
        <v>408</v>
      </c>
      <c r="U7" s="54" t="s">
        <v>156</v>
      </c>
      <c r="V7" s="54"/>
      <c r="W7" s="54" t="s">
        <v>409</v>
      </c>
      <c r="X7" s="54" t="s">
        <v>244</v>
      </c>
      <c r="Y7" s="54" t="s">
        <v>244</v>
      </c>
      <c r="Z7" s="83" t="s">
        <v>244</v>
      </c>
      <c r="AA7" s="83" t="s">
        <v>244</v>
      </c>
      <c r="AB7" s="83" t="s">
        <v>244</v>
      </c>
      <c r="AC7" s="83" t="s">
        <v>244</v>
      </c>
      <c r="AD7" s="54" t="s">
        <v>244</v>
      </c>
      <c r="AE7" s="112">
        <v>1</v>
      </c>
    </row>
    <row r="8" spans="1:31" ht="30" customHeight="1" x14ac:dyDescent="0.2">
      <c r="A8" s="224"/>
      <c r="B8" s="225"/>
      <c r="C8" s="221"/>
      <c r="D8" s="222"/>
      <c r="E8" s="439"/>
      <c r="F8" s="440"/>
      <c r="G8" s="439"/>
      <c r="H8" s="440"/>
      <c r="I8" s="380"/>
      <c r="J8" s="381"/>
      <c r="K8" s="380"/>
      <c r="L8" s="382"/>
      <c r="M8" s="224"/>
      <c r="N8" s="226"/>
      <c r="O8" s="202"/>
      <c r="P8" s="106">
        <v>45414</v>
      </c>
      <c r="Q8" s="107" t="s">
        <v>105</v>
      </c>
      <c r="R8" s="107" t="s">
        <v>384</v>
      </c>
      <c r="S8" s="107" t="s">
        <v>385</v>
      </c>
      <c r="T8" s="107" t="s">
        <v>386</v>
      </c>
      <c r="U8" s="107" t="s">
        <v>25</v>
      </c>
      <c r="V8" s="107"/>
      <c r="W8" s="107" t="s">
        <v>387</v>
      </c>
      <c r="X8" s="107" t="s">
        <v>74</v>
      </c>
      <c r="Y8" s="107" t="s">
        <v>74</v>
      </c>
      <c r="Z8" s="132" t="s">
        <v>74</v>
      </c>
      <c r="AA8" s="132" t="s">
        <v>74</v>
      </c>
      <c r="AB8" s="132" t="s">
        <v>74</v>
      </c>
      <c r="AC8" s="132" t="s">
        <v>74</v>
      </c>
      <c r="AD8" s="107" t="s">
        <v>74</v>
      </c>
      <c r="AE8" s="169">
        <v>1</v>
      </c>
    </row>
    <row r="9" spans="1:31" ht="30" customHeight="1" x14ac:dyDescent="0.2">
      <c r="A9" s="14">
        <f>M6+1</f>
        <v>45424</v>
      </c>
      <c r="B9" s="15"/>
      <c r="C9" s="167">
        <f>A9+1</f>
        <v>45425</v>
      </c>
      <c r="D9" s="168"/>
      <c r="E9" s="167">
        <f>C9+1</f>
        <v>45426</v>
      </c>
      <c r="F9" s="168"/>
      <c r="G9" s="167">
        <f>E9+1</f>
        <v>45427</v>
      </c>
      <c r="H9" s="168"/>
      <c r="I9" s="167">
        <f>G9+1</f>
        <v>45428</v>
      </c>
      <c r="J9" s="182"/>
      <c r="K9" s="183">
        <f>I9+1</f>
        <v>45429</v>
      </c>
      <c r="L9" s="184"/>
      <c r="M9" s="14">
        <f>K9+1</f>
        <v>45430</v>
      </c>
      <c r="N9" s="74"/>
      <c r="O9" s="202"/>
      <c r="P9" s="53">
        <v>45428</v>
      </c>
      <c r="Q9" s="54" t="s">
        <v>406</v>
      </c>
      <c r="R9" s="219" t="s">
        <v>393</v>
      </c>
      <c r="S9" s="54" t="s">
        <v>138</v>
      </c>
      <c r="T9" s="54" t="s">
        <v>394</v>
      </c>
      <c r="U9" s="54" t="s">
        <v>156</v>
      </c>
      <c r="V9" s="54">
        <v>25</v>
      </c>
      <c r="W9" s="77" t="s">
        <v>395</v>
      </c>
      <c r="X9" s="54" t="s">
        <v>74</v>
      </c>
      <c r="Y9" s="54" t="s">
        <v>74</v>
      </c>
      <c r="Z9" s="83" t="s">
        <v>74</v>
      </c>
      <c r="AA9" s="83" t="s">
        <v>74</v>
      </c>
      <c r="AB9" s="83" t="s">
        <v>74</v>
      </c>
      <c r="AC9" s="83" t="s">
        <v>74</v>
      </c>
      <c r="AD9" s="54" t="s">
        <v>74</v>
      </c>
      <c r="AE9" s="220">
        <v>1</v>
      </c>
    </row>
    <row r="10" spans="1:31" ht="30" customHeight="1" x14ac:dyDescent="0.2">
      <c r="A10" s="224"/>
      <c r="B10" s="225"/>
      <c r="C10" s="380"/>
      <c r="D10" s="381"/>
      <c r="E10" s="441" t="s">
        <v>378</v>
      </c>
      <c r="F10" s="442"/>
      <c r="G10" s="442"/>
      <c r="H10" s="442"/>
      <c r="I10" s="442"/>
      <c r="J10" s="443"/>
      <c r="K10" s="178"/>
      <c r="L10" s="185"/>
      <c r="M10" s="224"/>
      <c r="N10" s="226"/>
      <c r="O10" s="202"/>
      <c r="P10" s="113">
        <v>45433</v>
      </c>
      <c r="Q10" s="114" t="s">
        <v>105</v>
      </c>
      <c r="R10" s="114" t="s">
        <v>407</v>
      </c>
      <c r="S10" s="114" t="s">
        <v>403</v>
      </c>
      <c r="T10" s="114" t="s">
        <v>404</v>
      </c>
      <c r="U10" s="114" t="s">
        <v>156</v>
      </c>
      <c r="V10" s="114"/>
      <c r="W10" s="114" t="s">
        <v>405</v>
      </c>
      <c r="X10" s="114" t="s">
        <v>74</v>
      </c>
      <c r="Y10" s="114" t="s">
        <v>74</v>
      </c>
      <c r="Z10" s="115" t="s">
        <v>74</v>
      </c>
      <c r="AA10" s="115" t="s">
        <v>149</v>
      </c>
      <c r="AB10" s="115" t="s">
        <v>74</v>
      </c>
      <c r="AC10" s="115" t="s">
        <v>149</v>
      </c>
      <c r="AD10" s="114" t="s">
        <v>149</v>
      </c>
      <c r="AE10" s="218">
        <v>0.8</v>
      </c>
    </row>
    <row r="11" spans="1:31" ht="30" customHeight="1" x14ac:dyDescent="0.2">
      <c r="A11" s="224"/>
      <c r="B11" s="225"/>
      <c r="C11" s="394" t="s">
        <v>268</v>
      </c>
      <c r="D11" s="395"/>
      <c r="E11" s="178"/>
      <c r="F11" s="179"/>
      <c r="G11" s="178"/>
      <c r="H11" s="179"/>
      <c r="I11" s="444" t="s">
        <v>392</v>
      </c>
      <c r="J11" s="445"/>
      <c r="K11" s="446" t="s">
        <v>410</v>
      </c>
      <c r="L11" s="447"/>
      <c r="M11" s="224"/>
      <c r="N11" s="226"/>
      <c r="O11" s="202"/>
      <c r="P11" s="55"/>
      <c r="Q11" s="55"/>
      <c r="R11" s="55"/>
      <c r="S11" s="55"/>
      <c r="T11" s="55"/>
      <c r="U11" s="55"/>
      <c r="V11" s="55"/>
      <c r="W11" s="55"/>
      <c r="X11" s="55"/>
      <c r="Y11" s="55"/>
      <c r="Z11" s="56"/>
      <c r="AA11" s="56"/>
      <c r="AB11" s="56"/>
      <c r="AC11" s="56"/>
      <c r="AD11" s="55"/>
      <c r="AE11" s="55"/>
    </row>
    <row r="12" spans="1:31" ht="30" customHeight="1" x14ac:dyDescent="0.2">
      <c r="A12" s="14">
        <f>M9+1</f>
        <v>45431</v>
      </c>
      <c r="B12" s="15"/>
      <c r="C12" s="167">
        <f>A12+1</f>
        <v>45432</v>
      </c>
      <c r="D12" s="168"/>
      <c r="E12" s="167">
        <f>C12+1</f>
        <v>45433</v>
      </c>
      <c r="F12" s="168"/>
      <c r="G12" s="167">
        <f>E12+1</f>
        <v>45434</v>
      </c>
      <c r="H12" s="168"/>
      <c r="I12" s="167">
        <f>G12+1</f>
        <v>45435</v>
      </c>
      <c r="J12" s="182"/>
      <c r="K12" s="183">
        <f>I12+1</f>
        <v>45436</v>
      </c>
      <c r="L12" s="182"/>
      <c r="M12" s="14">
        <f>K12+1</f>
        <v>45437</v>
      </c>
      <c r="N12" s="74"/>
      <c r="O12" s="202"/>
      <c r="P12" s="55"/>
      <c r="Q12" s="55"/>
      <c r="R12" s="55"/>
      <c r="S12" s="55"/>
      <c r="T12" s="55"/>
      <c r="U12" s="55"/>
      <c r="V12" s="55"/>
      <c r="W12" s="55"/>
      <c r="X12" s="55"/>
      <c r="Y12" s="55"/>
      <c r="Z12" s="56"/>
      <c r="AA12" s="56"/>
      <c r="AB12" s="56"/>
      <c r="AC12" s="56"/>
      <c r="AD12" s="55"/>
      <c r="AE12" s="55"/>
    </row>
    <row r="13" spans="1:31" ht="30" customHeight="1" x14ac:dyDescent="0.2">
      <c r="A13" s="224"/>
      <c r="B13" s="225"/>
      <c r="C13" s="380"/>
      <c r="D13" s="381"/>
      <c r="E13" s="394" t="s">
        <v>271</v>
      </c>
      <c r="F13" s="395"/>
      <c r="G13" s="380"/>
      <c r="H13" s="381"/>
      <c r="I13" s="180"/>
      <c r="J13" s="181"/>
      <c r="K13" s="180"/>
      <c r="L13" s="181"/>
      <c r="M13" s="224"/>
      <c r="N13" s="226"/>
      <c r="O13" s="202"/>
      <c r="P13" s="91" t="s">
        <v>260</v>
      </c>
      <c r="Q13" s="1"/>
      <c r="R13" s="52"/>
      <c r="S13" s="52"/>
      <c r="T13" s="1"/>
      <c r="U13" s="52"/>
      <c r="V13" s="52"/>
      <c r="W13" s="52"/>
      <c r="X13" s="52"/>
      <c r="Y13" s="52"/>
      <c r="Z13" s="52"/>
      <c r="AA13" s="52"/>
      <c r="AB13" s="52"/>
      <c r="AC13" s="52"/>
      <c r="AD13" s="52"/>
      <c r="AE13" s="1"/>
    </row>
    <row r="14" spans="1:31" ht="30" customHeight="1" x14ac:dyDescent="0.2">
      <c r="A14" s="224"/>
      <c r="B14" s="225"/>
      <c r="C14" s="380"/>
      <c r="D14" s="381"/>
      <c r="E14" s="394" t="s">
        <v>272</v>
      </c>
      <c r="F14" s="395"/>
      <c r="G14" s="380"/>
      <c r="H14" s="381"/>
      <c r="I14" s="439"/>
      <c r="J14" s="440"/>
      <c r="K14" s="180"/>
      <c r="L14" s="181"/>
      <c r="M14" s="224"/>
      <c r="N14" s="226"/>
      <c r="O14" s="202"/>
      <c r="P14" s="203" t="s">
        <v>35</v>
      </c>
      <c r="Q14" s="90" t="s">
        <v>27</v>
      </c>
      <c r="R14" s="97" t="s">
        <v>23</v>
      </c>
      <c r="S14" s="96"/>
      <c r="T14" s="97"/>
      <c r="U14" s="204"/>
      <c r="V14" s="204"/>
      <c r="W14" s="204"/>
      <c r="X14" s="204"/>
      <c r="Y14" s="204"/>
      <c r="Z14" s="204"/>
      <c r="AA14" s="204"/>
      <c r="AB14" s="204"/>
      <c r="AC14" s="204"/>
      <c r="AD14" s="204"/>
      <c r="AE14" s="204"/>
    </row>
    <row r="15" spans="1:31" ht="30" customHeight="1" x14ac:dyDescent="0.2">
      <c r="A15" s="14">
        <f>M12+1</f>
        <v>45438</v>
      </c>
      <c r="B15" s="15"/>
      <c r="C15" s="167">
        <f>A15+1</f>
        <v>45439</v>
      </c>
      <c r="D15" s="168"/>
      <c r="E15" s="167">
        <f>C15+1</f>
        <v>45440</v>
      </c>
      <c r="F15" s="182"/>
      <c r="G15" s="167">
        <f>E15+1</f>
        <v>45441</v>
      </c>
      <c r="H15" s="182"/>
      <c r="I15" s="167">
        <f>G15+1</f>
        <v>45442</v>
      </c>
      <c r="J15" s="182"/>
      <c r="K15" s="167">
        <f>I15+1</f>
        <v>45443</v>
      </c>
      <c r="L15" s="182"/>
      <c r="M15" s="14">
        <f>K15+1</f>
        <v>45444</v>
      </c>
      <c r="N15" s="74"/>
      <c r="O15" s="202"/>
      <c r="P15" s="202"/>
      <c r="Q15" s="202"/>
      <c r="R15" s="202"/>
      <c r="S15" s="202"/>
      <c r="T15" s="202"/>
      <c r="U15" s="202"/>
      <c r="V15" s="202"/>
      <c r="W15" s="202"/>
      <c r="X15" s="202"/>
      <c r="Y15" s="202"/>
      <c r="Z15" s="202"/>
      <c r="AA15" s="202"/>
      <c r="AB15" s="202"/>
      <c r="AC15" s="202"/>
      <c r="AD15" s="202"/>
      <c r="AE15" s="202"/>
    </row>
    <row r="16" spans="1:31" ht="30" customHeight="1" x14ac:dyDescent="0.2">
      <c r="A16" s="224"/>
      <c r="B16" s="225"/>
      <c r="C16" s="380"/>
      <c r="D16" s="381"/>
      <c r="E16" s="180"/>
      <c r="F16" s="181"/>
      <c r="G16" s="180"/>
      <c r="H16" s="188"/>
      <c r="I16" s="450" t="s">
        <v>331</v>
      </c>
      <c r="J16" s="451"/>
      <c r="K16" s="188"/>
      <c r="L16" s="181"/>
      <c r="M16" s="224"/>
      <c r="N16" s="226"/>
      <c r="O16" s="202"/>
      <c r="P16" s="202"/>
      <c r="Q16" s="202"/>
      <c r="R16" s="202"/>
      <c r="S16" s="202"/>
      <c r="T16" s="202"/>
      <c r="U16" s="202"/>
      <c r="V16" s="202"/>
      <c r="W16" s="202"/>
      <c r="X16" s="202"/>
      <c r="Y16" s="202"/>
      <c r="Z16" s="202"/>
      <c r="AA16" s="202"/>
      <c r="AB16" s="202"/>
      <c r="AC16" s="202"/>
      <c r="AD16" s="202"/>
      <c r="AE16" s="202"/>
    </row>
    <row r="17" spans="1:31" ht="30" customHeight="1" x14ac:dyDescent="0.2">
      <c r="A17" s="224"/>
      <c r="B17" s="225"/>
      <c r="C17" s="410" t="s">
        <v>59</v>
      </c>
      <c r="D17" s="424"/>
      <c r="E17" s="448" t="s">
        <v>278</v>
      </c>
      <c r="F17" s="449"/>
      <c r="G17" s="180"/>
      <c r="H17" s="181"/>
      <c r="I17" s="398"/>
      <c r="J17" s="399"/>
      <c r="K17" s="180"/>
      <c r="L17" s="181"/>
      <c r="M17" s="224"/>
      <c r="N17" s="226"/>
      <c r="O17" s="202"/>
      <c r="P17" s="202"/>
      <c r="Q17" s="202"/>
      <c r="R17" s="202"/>
      <c r="S17" s="202"/>
      <c r="T17" s="202"/>
      <c r="U17" s="202"/>
      <c r="V17" s="202"/>
      <c r="W17" s="202"/>
      <c r="X17" s="202"/>
      <c r="Y17" s="202"/>
      <c r="Z17" s="202"/>
      <c r="AA17" s="202"/>
      <c r="AB17" s="202"/>
      <c r="AC17" s="202"/>
      <c r="AD17" s="202"/>
      <c r="AE17" s="202"/>
    </row>
    <row r="18" spans="1:31" ht="30" customHeight="1" x14ac:dyDescent="0.2">
      <c r="A18" s="14">
        <f>M15+1</f>
        <v>45445</v>
      </c>
      <c r="B18" s="15"/>
      <c r="C18" s="167">
        <f>A18+1</f>
        <v>45446</v>
      </c>
      <c r="D18" s="182"/>
      <c r="E18" s="383"/>
      <c r="F18" s="384"/>
      <c r="G18" s="384"/>
      <c r="H18" s="384"/>
      <c r="I18" s="384"/>
      <c r="J18" s="384"/>
      <c r="K18" s="384"/>
      <c r="L18" s="384"/>
      <c r="M18" s="384"/>
      <c r="N18" s="385"/>
      <c r="O18" s="202"/>
      <c r="P18" s="202"/>
      <c r="Q18" s="202"/>
      <c r="R18" s="202"/>
      <c r="S18" s="202"/>
      <c r="T18" s="202"/>
      <c r="U18" s="202"/>
      <c r="V18" s="202"/>
      <c r="W18" s="202"/>
      <c r="X18" s="202"/>
      <c r="Y18" s="202"/>
      <c r="Z18" s="202"/>
      <c r="AA18" s="202"/>
      <c r="AB18" s="202"/>
      <c r="AC18" s="202"/>
      <c r="AD18" s="202"/>
      <c r="AE18" s="202"/>
    </row>
    <row r="19" spans="1:31" ht="30" customHeight="1" x14ac:dyDescent="0.2">
      <c r="A19" s="224"/>
      <c r="B19" s="225"/>
      <c r="C19" s="180"/>
      <c r="D19" s="181"/>
      <c r="E19" s="386"/>
      <c r="F19" s="387"/>
      <c r="G19" s="387"/>
      <c r="H19" s="387"/>
      <c r="I19" s="387"/>
      <c r="J19" s="387"/>
      <c r="K19" s="387"/>
      <c r="L19" s="387"/>
      <c r="M19" s="387"/>
      <c r="N19" s="388"/>
      <c r="O19" s="202"/>
      <c r="P19" s="202"/>
      <c r="Q19" s="202"/>
      <c r="R19" s="202"/>
      <c r="S19" s="202"/>
      <c r="T19" s="202"/>
      <c r="U19" s="202"/>
      <c r="V19" s="202"/>
      <c r="W19" s="202"/>
      <c r="X19" s="202"/>
      <c r="Y19" s="202"/>
      <c r="Z19" s="202"/>
      <c r="AA19" s="202"/>
      <c r="AB19" s="202"/>
      <c r="AC19" s="202"/>
      <c r="AD19" s="202"/>
      <c r="AE19" s="202"/>
    </row>
    <row r="20" spans="1:31" ht="30" customHeight="1" x14ac:dyDescent="0.2">
      <c r="A20" s="288"/>
      <c r="B20" s="289"/>
      <c r="C20" s="194"/>
      <c r="D20" s="195"/>
      <c r="E20" s="389"/>
      <c r="F20" s="390"/>
      <c r="G20" s="390"/>
      <c r="H20" s="390"/>
      <c r="I20" s="390"/>
      <c r="J20" s="390"/>
      <c r="K20" s="390"/>
      <c r="L20" s="390"/>
      <c r="M20" s="390"/>
      <c r="N20" s="391"/>
      <c r="O20" s="202"/>
      <c r="P20" s="202"/>
      <c r="Q20" s="202"/>
      <c r="R20" s="202"/>
      <c r="S20" s="202"/>
      <c r="T20" s="202"/>
      <c r="U20" s="202"/>
      <c r="V20" s="202"/>
      <c r="W20" s="202"/>
      <c r="X20" s="202"/>
      <c r="Y20" s="202"/>
      <c r="Z20" s="202"/>
      <c r="AA20" s="202"/>
      <c r="AB20" s="202"/>
      <c r="AC20" s="202"/>
      <c r="AD20" s="202"/>
      <c r="AE20" s="202"/>
    </row>
  </sheetData>
  <autoFilter ref="P3:AE4" xr:uid="{4BCEDD2D-0B9E-435B-9F12-5FD22BD6682F}"/>
  <mergeCells count="75">
    <mergeCell ref="M13:N13"/>
    <mergeCell ref="A14:B14"/>
    <mergeCell ref="E18:N20"/>
    <mergeCell ref="A19:B19"/>
    <mergeCell ref="A20:B20"/>
    <mergeCell ref="A16:B16"/>
    <mergeCell ref="C16:D16"/>
    <mergeCell ref="M16:N16"/>
    <mergeCell ref="A17:B17"/>
    <mergeCell ref="C17:D17"/>
    <mergeCell ref="M17:N17"/>
    <mergeCell ref="E17:F17"/>
    <mergeCell ref="I17:J17"/>
    <mergeCell ref="I16:J16"/>
    <mergeCell ref="C14:D14"/>
    <mergeCell ref="E14:F14"/>
    <mergeCell ref="G14:H14"/>
    <mergeCell ref="M14:N14"/>
    <mergeCell ref="I14:J14"/>
    <mergeCell ref="M10:N10"/>
    <mergeCell ref="A11:B11"/>
    <mergeCell ref="C11:D11"/>
    <mergeCell ref="M11:N11"/>
    <mergeCell ref="I11:J11"/>
    <mergeCell ref="K11:L11"/>
    <mergeCell ref="A10:B10"/>
    <mergeCell ref="C10:D10"/>
    <mergeCell ref="A5:B5"/>
    <mergeCell ref="E10:J10"/>
    <mergeCell ref="A13:B13"/>
    <mergeCell ref="C13:D13"/>
    <mergeCell ref="E13:F13"/>
    <mergeCell ref="G13:H13"/>
    <mergeCell ref="AB3:AB4"/>
    <mergeCell ref="X3:X4"/>
    <mergeCell ref="M7:N7"/>
    <mergeCell ref="A8:B8"/>
    <mergeCell ref="G8:H8"/>
    <mergeCell ref="I8:J8"/>
    <mergeCell ref="K8:L8"/>
    <mergeCell ref="M8:N8"/>
    <mergeCell ref="A7:B7"/>
    <mergeCell ref="C7:D8"/>
    <mergeCell ref="G7:H7"/>
    <mergeCell ref="I7:J7"/>
    <mergeCell ref="K7:L7"/>
    <mergeCell ref="E8:F8"/>
    <mergeCell ref="A4:B4"/>
    <mergeCell ref="E4:F5"/>
    <mergeCell ref="G4:H4"/>
    <mergeCell ref="A1:I1"/>
    <mergeCell ref="K1:L1"/>
    <mergeCell ref="A2:B2"/>
    <mergeCell ref="C2:D2"/>
    <mergeCell ref="E2:F2"/>
    <mergeCell ref="G2:H2"/>
    <mergeCell ref="I2:J2"/>
    <mergeCell ref="K2:L2"/>
    <mergeCell ref="I4:J4"/>
    <mergeCell ref="M2:N2"/>
    <mergeCell ref="P2:AE2"/>
    <mergeCell ref="P3:P4"/>
    <mergeCell ref="Q3:Q4"/>
    <mergeCell ref="R3:R4"/>
    <mergeCell ref="S3:S4"/>
    <mergeCell ref="T3:T4"/>
    <mergeCell ref="U3:U4"/>
    <mergeCell ref="V3:V4"/>
    <mergeCell ref="W3:W4"/>
    <mergeCell ref="AD3:AD4"/>
    <mergeCell ref="AE3:AE4"/>
    <mergeCell ref="Y3:Y4"/>
    <mergeCell ref="Z3:Z4"/>
    <mergeCell ref="AC3:AC4"/>
    <mergeCell ref="AA3:AA4"/>
  </mergeCells>
  <conditionalFormatting sqref="A3 C3 E3 G3 K3 M3 A6 C6 E6 G6 K6 M6 A9 C9 E9 G9 K9 M9 A12 C12 E12 G12 K12 M12 A15 C15 E15 G15 K15 M15 A18 C18">
    <cfRule type="expression" dxfId="11" priority="3">
      <formula>MONTH(A3)&lt;&gt;MONTH($A$1)</formula>
    </cfRule>
    <cfRule type="expression" dxfId="10" priority="4">
      <formula>OR(WEEKDAY(A3,1)=1,WEEKDAY(A3,1)=7)</formula>
    </cfRule>
  </conditionalFormatting>
  <conditionalFormatting sqref="I3 I6 I9 I12 I15">
    <cfRule type="expression" dxfId="9" priority="1">
      <formula>MONTH(I3)&lt;&gt;MONTH($A$1)</formula>
    </cfRule>
    <cfRule type="expression" dxfId="8" priority="2">
      <formula>OR(WEEKDAY(I3,1)=1,WEEKDAY(I3,1)=7)</formula>
    </cfRule>
  </conditionalFormatting>
  <pageMargins left="0.7" right="0.7" top="0.75" bottom="0.75" header="0.3" footer="0.3"/>
  <pageSetup scale="4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F05D2-1618-43FA-8CE4-958163A99C86}">
  <sheetPr>
    <pageSetUpPr fitToPage="1"/>
  </sheetPr>
  <dimension ref="A1:AE20"/>
  <sheetViews>
    <sheetView workbookViewId="0">
      <selection sqref="A1:I1"/>
    </sheetView>
  </sheetViews>
  <sheetFormatPr defaultRowHeight="12.75" x14ac:dyDescent="0.2"/>
  <cols>
    <col min="1" max="1" width="5.7109375" customWidth="1"/>
    <col min="2" max="2" width="15.7109375" customWidth="1"/>
    <col min="3" max="3" width="5.7109375" customWidth="1"/>
    <col min="4" max="4" width="15.7109375" customWidth="1"/>
    <col min="5" max="5" width="5.7109375" customWidth="1"/>
    <col min="6" max="6" width="15.7109375" customWidth="1"/>
    <col min="7" max="7" width="5.7109375" customWidth="1"/>
    <col min="8" max="8" width="15.7109375" customWidth="1"/>
    <col min="9" max="9" width="5.7109375" customWidth="1"/>
    <col min="10" max="10" width="15.7109375" customWidth="1"/>
    <col min="11" max="11" width="5.7109375" customWidth="1"/>
    <col min="12" max="12" width="15.7109375" customWidth="1"/>
    <col min="13" max="13" width="5.7109375" customWidth="1"/>
    <col min="14" max="14" width="15.7109375" customWidth="1"/>
    <col min="16" max="17" width="15.7109375" customWidth="1"/>
    <col min="18" max="18" width="30.7109375" customWidth="1"/>
    <col min="19" max="31" width="15.7109375" customWidth="1"/>
  </cols>
  <sheetData>
    <row r="1" spans="1:31" ht="75" customHeight="1" x14ac:dyDescent="0.2">
      <c r="A1" s="377">
        <f>DATE('1'!AD18,'1'!AD20+22,1)</f>
        <v>45444</v>
      </c>
      <c r="B1" s="377"/>
      <c r="C1" s="377"/>
      <c r="D1" s="377"/>
      <c r="E1" s="377"/>
      <c r="F1" s="377"/>
      <c r="G1" s="377"/>
      <c r="H1" s="377"/>
      <c r="I1" s="377"/>
      <c r="J1" s="200"/>
      <c r="K1" s="378"/>
      <c r="L1" s="378"/>
      <c r="M1" s="172"/>
      <c r="N1" s="173"/>
      <c r="O1" s="202"/>
      <c r="P1" s="202"/>
      <c r="Q1" s="202"/>
      <c r="R1" s="202"/>
      <c r="S1" s="202"/>
      <c r="T1" s="202"/>
      <c r="U1" s="202"/>
      <c r="V1" s="202"/>
      <c r="W1" s="202"/>
      <c r="X1" s="202"/>
      <c r="Y1" s="202"/>
      <c r="Z1" s="202"/>
      <c r="AA1" s="202"/>
      <c r="AB1" s="202"/>
      <c r="AC1" s="202"/>
      <c r="AD1" s="202"/>
      <c r="AE1" s="202"/>
    </row>
    <row r="2" spans="1:31" ht="30" customHeight="1" thickBot="1" x14ac:dyDescent="0.25">
      <c r="A2" s="244">
        <f>A3</f>
        <v>45438</v>
      </c>
      <c r="B2" s="245"/>
      <c r="C2" s="379">
        <f>C3</f>
        <v>45439</v>
      </c>
      <c r="D2" s="379"/>
      <c r="E2" s="245">
        <f>E3</f>
        <v>45440</v>
      </c>
      <c r="F2" s="245"/>
      <c r="G2" s="245">
        <f>G3</f>
        <v>45441</v>
      </c>
      <c r="H2" s="245"/>
      <c r="I2" s="245">
        <f>I3</f>
        <v>45442</v>
      </c>
      <c r="J2" s="245"/>
      <c r="K2" s="245">
        <f>K3</f>
        <v>45443</v>
      </c>
      <c r="L2" s="245"/>
      <c r="M2" s="245">
        <f>M3</f>
        <v>45444</v>
      </c>
      <c r="N2" s="247"/>
      <c r="O2" s="202"/>
      <c r="P2" s="314" t="s">
        <v>22</v>
      </c>
      <c r="Q2" s="314"/>
      <c r="R2" s="314"/>
      <c r="S2" s="314"/>
      <c r="T2" s="314"/>
      <c r="U2" s="314"/>
      <c r="V2" s="314"/>
      <c r="W2" s="314"/>
      <c r="X2" s="314"/>
      <c r="Y2" s="314"/>
      <c r="Z2" s="314"/>
      <c r="AA2" s="314"/>
      <c r="AB2" s="314"/>
      <c r="AC2" s="314"/>
      <c r="AD2" s="314"/>
      <c r="AE2" s="314"/>
    </row>
    <row r="3" spans="1:31" ht="30" customHeight="1" x14ac:dyDescent="0.2">
      <c r="A3" s="14">
        <f>$A$1-(WEEKDAY($A$1,1)-(start_day-1))-IF((WEEKDAY($A$1,1)-(start_day-1))&lt;=0,7,0)+1</f>
        <v>45438</v>
      </c>
      <c r="B3" s="15"/>
      <c r="C3" s="196">
        <f>A3+1</f>
        <v>45439</v>
      </c>
      <c r="D3" s="197"/>
      <c r="E3" s="187">
        <f>C3+1</f>
        <v>45440</v>
      </c>
      <c r="F3" s="186"/>
      <c r="G3" s="183">
        <f>E3+1</f>
        <v>45441</v>
      </c>
      <c r="H3" s="186"/>
      <c r="I3" s="183">
        <f>G3+1</f>
        <v>45442</v>
      </c>
      <c r="J3" s="186"/>
      <c r="K3" s="167">
        <f>I3+1</f>
        <v>45443</v>
      </c>
      <c r="L3" s="182"/>
      <c r="M3" s="14">
        <f>K3+1</f>
        <v>45444</v>
      </c>
      <c r="N3" s="177"/>
      <c r="O3" s="202"/>
      <c r="P3" s="250" t="s">
        <v>65</v>
      </c>
      <c r="Q3" s="250" t="s">
        <v>88</v>
      </c>
      <c r="R3" s="250" t="s">
        <v>66</v>
      </c>
      <c r="S3" s="250" t="s">
        <v>107</v>
      </c>
      <c r="T3" s="250" t="s">
        <v>77</v>
      </c>
      <c r="U3" s="250" t="s">
        <v>78</v>
      </c>
      <c r="V3" s="250" t="s">
        <v>79</v>
      </c>
      <c r="W3" s="250" t="s">
        <v>80</v>
      </c>
      <c r="X3" s="250" t="s">
        <v>81</v>
      </c>
      <c r="Y3" s="250" t="s">
        <v>82</v>
      </c>
      <c r="Z3" s="250" t="s">
        <v>83</v>
      </c>
      <c r="AA3" s="250" t="s">
        <v>84</v>
      </c>
      <c r="AB3" s="250" t="s">
        <v>85</v>
      </c>
      <c r="AC3" s="250" t="s">
        <v>86</v>
      </c>
      <c r="AD3" s="250" t="s">
        <v>87</v>
      </c>
      <c r="AE3" s="250" t="s">
        <v>67</v>
      </c>
    </row>
    <row r="4" spans="1:31" ht="30" customHeight="1" x14ac:dyDescent="0.2">
      <c r="A4" s="224"/>
      <c r="B4" s="225"/>
      <c r="C4" s="190"/>
      <c r="D4" s="188"/>
      <c r="E4" s="375"/>
      <c r="F4" s="376"/>
      <c r="G4" s="380"/>
      <c r="H4" s="381"/>
      <c r="I4" s="178"/>
      <c r="J4" s="179"/>
      <c r="K4" s="180"/>
      <c r="L4" s="181"/>
      <c r="M4" s="175"/>
      <c r="N4" s="176"/>
      <c r="O4" s="202"/>
      <c r="P4" s="251"/>
      <c r="Q4" s="251"/>
      <c r="R4" s="251"/>
      <c r="S4" s="251"/>
      <c r="T4" s="251"/>
      <c r="U4" s="251"/>
      <c r="V4" s="251"/>
      <c r="W4" s="251"/>
      <c r="X4" s="251"/>
      <c r="Y4" s="251"/>
      <c r="Z4" s="251"/>
      <c r="AA4" s="251"/>
      <c r="AB4" s="251"/>
      <c r="AC4" s="251"/>
      <c r="AD4" s="251"/>
      <c r="AE4" s="251"/>
    </row>
    <row r="5" spans="1:31" ht="30" customHeight="1" x14ac:dyDescent="0.2">
      <c r="A5" s="224"/>
      <c r="B5" s="225"/>
      <c r="C5" s="191"/>
      <c r="D5" s="189"/>
      <c r="E5" s="375"/>
      <c r="F5" s="376"/>
      <c r="G5" s="380"/>
      <c r="H5" s="381"/>
      <c r="I5" s="178"/>
      <c r="J5" s="179"/>
      <c r="K5" s="180"/>
      <c r="L5" s="181"/>
      <c r="M5" s="175"/>
      <c r="N5" s="176"/>
      <c r="O5" s="202"/>
      <c r="P5" s="106" t="s">
        <v>389</v>
      </c>
      <c r="Q5" s="216" t="s">
        <v>390</v>
      </c>
      <c r="R5" s="108" t="s">
        <v>388</v>
      </c>
      <c r="S5" s="207"/>
      <c r="T5" s="107" t="s">
        <v>391</v>
      </c>
      <c r="U5" s="107" t="s">
        <v>44</v>
      </c>
      <c r="V5" s="107">
        <v>30</v>
      </c>
      <c r="W5" s="216" t="s">
        <v>73</v>
      </c>
      <c r="X5" s="107" t="s">
        <v>74</v>
      </c>
      <c r="Y5" s="107" t="s">
        <v>74</v>
      </c>
      <c r="Z5" s="132" t="s">
        <v>74</v>
      </c>
      <c r="AA5" s="132" t="s">
        <v>74</v>
      </c>
      <c r="AB5" s="132" t="s">
        <v>74</v>
      </c>
      <c r="AC5" s="132" t="s">
        <v>74</v>
      </c>
      <c r="AD5" s="107" t="s">
        <v>74</v>
      </c>
      <c r="AE5" s="169">
        <v>1</v>
      </c>
    </row>
    <row r="6" spans="1:31" ht="30" customHeight="1" x14ac:dyDescent="0.2">
      <c r="A6" s="14">
        <f>M3+1</f>
        <v>45445</v>
      </c>
      <c r="B6" s="15"/>
      <c r="C6" s="193">
        <f>A6+1</f>
        <v>45446</v>
      </c>
      <c r="D6" s="192"/>
      <c r="E6" s="167">
        <f>C6+1</f>
        <v>45447</v>
      </c>
      <c r="F6" s="186"/>
      <c r="G6" s="167">
        <f>E6+1</f>
        <v>45448</v>
      </c>
      <c r="H6" s="186"/>
      <c r="I6" s="167">
        <f>G6+1</f>
        <v>45449</v>
      </c>
      <c r="J6" s="168"/>
      <c r="K6" s="167">
        <f>I6+1</f>
        <v>45450</v>
      </c>
      <c r="L6" s="184"/>
      <c r="M6" s="14">
        <f>K6+1</f>
        <v>45451</v>
      </c>
      <c r="N6" s="74"/>
      <c r="O6" s="202"/>
      <c r="P6" s="113">
        <v>45448</v>
      </c>
      <c r="Q6" s="114" t="s">
        <v>91</v>
      </c>
      <c r="R6" s="217" t="s">
        <v>397</v>
      </c>
      <c r="S6" s="117" t="s">
        <v>398</v>
      </c>
      <c r="T6" s="114" t="s">
        <v>399</v>
      </c>
      <c r="U6" s="114" t="s">
        <v>62</v>
      </c>
      <c r="V6" s="114">
        <v>35</v>
      </c>
      <c r="W6" s="114" t="s">
        <v>63</v>
      </c>
      <c r="X6" s="114" t="s">
        <v>149</v>
      </c>
      <c r="Y6" s="114" t="s">
        <v>149</v>
      </c>
      <c r="Z6" s="115" t="s">
        <v>149</v>
      </c>
      <c r="AA6" s="115" t="s">
        <v>149</v>
      </c>
      <c r="AB6" s="115" t="s">
        <v>149</v>
      </c>
      <c r="AC6" s="115" t="s">
        <v>149</v>
      </c>
      <c r="AD6" s="114" t="s">
        <v>149</v>
      </c>
      <c r="AE6" s="134">
        <v>0.53</v>
      </c>
    </row>
    <row r="7" spans="1:31" ht="30" customHeight="1" x14ac:dyDescent="0.2">
      <c r="A7" s="224"/>
      <c r="B7" s="225"/>
      <c r="C7" s="221"/>
      <c r="D7" s="222"/>
      <c r="E7" s="380"/>
      <c r="F7" s="381"/>
      <c r="G7" s="452" t="s">
        <v>396</v>
      </c>
      <c r="H7" s="453"/>
      <c r="I7" s="380"/>
      <c r="J7" s="381"/>
      <c r="K7" s="380"/>
      <c r="L7" s="382"/>
      <c r="M7" s="224"/>
      <c r="N7" s="226"/>
      <c r="O7" s="202"/>
      <c r="P7" s="106"/>
      <c r="Q7" s="107"/>
      <c r="R7" s="108"/>
      <c r="S7" s="107"/>
      <c r="T7" s="107"/>
      <c r="U7" s="107"/>
      <c r="V7" s="107"/>
      <c r="W7" s="107"/>
      <c r="X7" s="107"/>
      <c r="Y7" s="107"/>
      <c r="Z7" s="132"/>
      <c r="AA7" s="132"/>
      <c r="AB7" s="132"/>
      <c r="AC7" s="132"/>
      <c r="AD7" s="107"/>
      <c r="AE7" s="169"/>
    </row>
    <row r="8" spans="1:31" ht="30" customHeight="1" x14ac:dyDescent="0.2">
      <c r="A8" s="224"/>
      <c r="B8" s="225"/>
      <c r="C8" s="221"/>
      <c r="D8" s="222"/>
      <c r="E8" s="380"/>
      <c r="F8" s="381"/>
      <c r="G8" s="380"/>
      <c r="H8" s="381"/>
      <c r="I8" s="380"/>
      <c r="J8" s="381"/>
      <c r="K8" s="380"/>
      <c r="L8" s="382"/>
      <c r="M8" s="224"/>
      <c r="N8" s="226"/>
      <c r="O8" s="202"/>
      <c r="P8" s="140"/>
      <c r="Q8" s="141"/>
      <c r="R8" s="141"/>
      <c r="S8" s="141"/>
      <c r="T8" s="141"/>
      <c r="U8" s="141"/>
      <c r="V8" s="141"/>
      <c r="W8" s="141"/>
      <c r="X8" s="141"/>
      <c r="Y8" s="141"/>
      <c r="Z8" s="144"/>
      <c r="AA8" s="144"/>
      <c r="AB8" s="144"/>
      <c r="AC8" s="144"/>
      <c r="AD8" s="141"/>
      <c r="AE8" s="145"/>
    </row>
    <row r="9" spans="1:31" ht="30" customHeight="1" x14ac:dyDescent="0.2">
      <c r="A9" s="14">
        <f>M6+1</f>
        <v>45452</v>
      </c>
      <c r="B9" s="15"/>
      <c r="C9" s="167">
        <f>A9+1</f>
        <v>45453</v>
      </c>
      <c r="D9" s="168"/>
      <c r="E9" s="167">
        <f>C9+1</f>
        <v>45454</v>
      </c>
      <c r="F9" s="168"/>
      <c r="G9" s="167">
        <f>E9+1</f>
        <v>45455</v>
      </c>
      <c r="H9" s="168"/>
      <c r="I9" s="167">
        <f>G9+1</f>
        <v>45456</v>
      </c>
      <c r="J9" s="182"/>
      <c r="K9" s="183">
        <f>I9+1</f>
        <v>45457</v>
      </c>
      <c r="L9" s="184"/>
      <c r="M9" s="14">
        <f>K9+1</f>
        <v>45458</v>
      </c>
      <c r="N9" s="74"/>
      <c r="O9" s="202"/>
      <c r="P9" s="55"/>
      <c r="Q9" s="55"/>
      <c r="R9" s="55"/>
      <c r="S9" s="55"/>
      <c r="T9" s="55"/>
      <c r="U9" s="55"/>
      <c r="V9" s="55"/>
      <c r="W9" s="55"/>
      <c r="X9" s="55"/>
      <c r="Y9" s="55"/>
      <c r="Z9" s="56"/>
      <c r="AA9" s="56"/>
      <c r="AB9" s="56"/>
      <c r="AC9" s="56"/>
      <c r="AD9" s="55"/>
      <c r="AE9" s="55"/>
    </row>
    <row r="10" spans="1:31" ht="30" customHeight="1" x14ac:dyDescent="0.2">
      <c r="A10" s="224"/>
      <c r="B10" s="225"/>
      <c r="C10" s="380"/>
      <c r="D10" s="381"/>
      <c r="E10" s="178"/>
      <c r="F10" s="179"/>
      <c r="G10" s="178"/>
      <c r="H10" s="179"/>
      <c r="I10" s="180"/>
      <c r="J10" s="181"/>
      <c r="K10" s="178"/>
      <c r="L10" s="185"/>
      <c r="M10" s="224"/>
      <c r="N10" s="226"/>
      <c r="O10" s="202"/>
      <c r="P10" s="55"/>
      <c r="Q10" s="55"/>
      <c r="R10" s="55"/>
      <c r="S10" s="55"/>
      <c r="T10" s="55"/>
      <c r="U10" s="55"/>
      <c r="V10" s="55"/>
      <c r="W10" s="55"/>
      <c r="X10" s="55"/>
      <c r="Y10" s="55"/>
      <c r="Z10" s="56"/>
      <c r="AA10" s="56"/>
      <c r="AB10" s="56"/>
      <c r="AC10" s="56"/>
      <c r="AD10" s="55"/>
      <c r="AE10" s="55"/>
    </row>
    <row r="11" spans="1:31" ht="30" customHeight="1" x14ac:dyDescent="0.2">
      <c r="A11" s="224"/>
      <c r="B11" s="225"/>
      <c r="C11" s="394" t="s">
        <v>268</v>
      </c>
      <c r="D11" s="395"/>
      <c r="E11" s="178"/>
      <c r="F11" s="179"/>
      <c r="G11" s="178"/>
      <c r="H11" s="179"/>
      <c r="I11" s="180"/>
      <c r="J11" s="181"/>
      <c r="K11" s="178"/>
      <c r="L11" s="185"/>
      <c r="M11" s="224"/>
      <c r="N11" s="226"/>
      <c r="O11" s="202"/>
      <c r="P11" s="55"/>
      <c r="Q11" s="55"/>
      <c r="R11" s="55"/>
      <c r="S11" s="55"/>
      <c r="T11" s="55"/>
      <c r="U11" s="55"/>
      <c r="V11" s="55"/>
      <c r="W11" s="55"/>
      <c r="X11" s="55"/>
      <c r="Y11" s="55"/>
      <c r="Z11" s="56"/>
      <c r="AA11" s="56"/>
      <c r="AB11" s="56"/>
      <c r="AC11" s="56"/>
      <c r="AD11" s="55"/>
      <c r="AE11" s="55"/>
    </row>
    <row r="12" spans="1:31" ht="30" customHeight="1" x14ac:dyDescent="0.2">
      <c r="A12" s="14">
        <f>M9+1</f>
        <v>45459</v>
      </c>
      <c r="B12" s="15"/>
      <c r="C12" s="167">
        <f>A12+1</f>
        <v>45460</v>
      </c>
      <c r="D12" s="168"/>
      <c r="E12" s="167">
        <f>C12+1</f>
        <v>45461</v>
      </c>
      <c r="F12" s="168"/>
      <c r="G12" s="167">
        <f>E12+1</f>
        <v>45462</v>
      </c>
      <c r="H12" s="168"/>
      <c r="I12" s="167">
        <f>G12+1</f>
        <v>45463</v>
      </c>
      <c r="J12" s="182"/>
      <c r="K12" s="183">
        <f>I12+1</f>
        <v>45464</v>
      </c>
      <c r="L12" s="182"/>
      <c r="M12" s="14">
        <f>K12+1</f>
        <v>45465</v>
      </c>
      <c r="N12" s="74"/>
      <c r="O12" s="202"/>
      <c r="P12" s="55"/>
      <c r="Q12" s="55"/>
      <c r="R12" s="55"/>
      <c r="S12" s="55"/>
      <c r="T12" s="55"/>
      <c r="U12" s="55"/>
      <c r="V12" s="55"/>
      <c r="W12" s="55"/>
      <c r="X12" s="55"/>
      <c r="Y12" s="55"/>
      <c r="Z12" s="56"/>
      <c r="AA12" s="56"/>
      <c r="AB12" s="56"/>
      <c r="AC12" s="56"/>
      <c r="AD12" s="55"/>
      <c r="AE12" s="55"/>
    </row>
    <row r="13" spans="1:31" ht="30" customHeight="1" x14ac:dyDescent="0.2">
      <c r="A13" s="224"/>
      <c r="B13" s="225"/>
      <c r="C13" s="380"/>
      <c r="D13" s="381"/>
      <c r="E13" s="380"/>
      <c r="F13" s="381"/>
      <c r="G13" s="380"/>
      <c r="H13" s="381"/>
      <c r="I13" s="180"/>
      <c r="J13" s="181"/>
      <c r="K13" s="180"/>
      <c r="L13" s="181"/>
      <c r="M13" s="224"/>
      <c r="N13" s="226"/>
      <c r="O13" s="202"/>
      <c r="P13" s="91" t="s">
        <v>260</v>
      </c>
      <c r="Q13" s="1"/>
      <c r="R13" s="52"/>
      <c r="S13" s="52"/>
      <c r="T13" s="1"/>
      <c r="U13" s="52"/>
      <c r="V13" s="52"/>
      <c r="W13" s="52"/>
      <c r="X13" s="52"/>
      <c r="Y13" s="52"/>
      <c r="Z13" s="52"/>
      <c r="AA13" s="52"/>
      <c r="AB13" s="52"/>
      <c r="AC13" s="52"/>
      <c r="AD13" s="52"/>
      <c r="AE13" s="1"/>
    </row>
    <row r="14" spans="1:31" ht="30" customHeight="1" x14ac:dyDescent="0.2">
      <c r="A14" s="224"/>
      <c r="B14" s="225"/>
      <c r="C14" s="380"/>
      <c r="D14" s="381"/>
      <c r="E14" s="394" t="s">
        <v>270</v>
      </c>
      <c r="F14" s="395"/>
      <c r="G14" s="410" t="s">
        <v>276</v>
      </c>
      <c r="H14" s="424"/>
      <c r="I14" s="180"/>
      <c r="J14" s="181"/>
      <c r="K14" s="180"/>
      <c r="L14" s="181"/>
      <c r="M14" s="224"/>
      <c r="N14" s="226"/>
      <c r="O14" s="202"/>
      <c r="P14" s="203" t="s">
        <v>35</v>
      </c>
      <c r="Q14" s="90" t="s">
        <v>27</v>
      </c>
      <c r="R14" s="97" t="s">
        <v>23</v>
      </c>
      <c r="S14" s="96"/>
      <c r="T14" s="97"/>
      <c r="U14" s="204"/>
      <c r="V14" s="204"/>
      <c r="W14" s="204"/>
      <c r="X14" s="204"/>
      <c r="Y14" s="204"/>
      <c r="Z14" s="204"/>
      <c r="AA14" s="204"/>
      <c r="AB14" s="204"/>
      <c r="AC14" s="204"/>
      <c r="AD14" s="204"/>
      <c r="AE14" s="204"/>
    </row>
    <row r="15" spans="1:31" ht="30" customHeight="1" x14ac:dyDescent="0.2">
      <c r="A15" s="14">
        <f>M12+1</f>
        <v>45466</v>
      </c>
      <c r="B15" s="15"/>
      <c r="C15" s="167">
        <f>A15+1</f>
        <v>45467</v>
      </c>
      <c r="D15" s="168"/>
      <c r="E15" s="167">
        <f>C15+1</f>
        <v>45468</v>
      </c>
      <c r="F15" s="182"/>
      <c r="G15" s="167">
        <f>E15+1</f>
        <v>45469</v>
      </c>
      <c r="H15" s="182"/>
      <c r="I15" s="167">
        <f>G15+1</f>
        <v>45470</v>
      </c>
      <c r="J15" s="182"/>
      <c r="K15" s="167">
        <f>I15+1</f>
        <v>45471</v>
      </c>
      <c r="L15" s="182"/>
      <c r="M15" s="14">
        <f>K15+1</f>
        <v>45472</v>
      </c>
      <c r="N15" s="74"/>
      <c r="O15" s="202"/>
      <c r="P15" s="202"/>
      <c r="Q15" s="202"/>
      <c r="R15" s="202"/>
      <c r="S15" s="202"/>
      <c r="T15" s="202"/>
      <c r="U15" s="202"/>
      <c r="V15" s="202"/>
      <c r="W15" s="202"/>
      <c r="X15" s="202"/>
      <c r="Y15" s="202"/>
      <c r="Z15" s="202"/>
      <c r="AA15" s="202"/>
      <c r="AB15" s="202"/>
      <c r="AC15" s="202"/>
      <c r="AD15" s="202"/>
      <c r="AE15" s="202"/>
    </row>
    <row r="16" spans="1:31" ht="30" customHeight="1" x14ac:dyDescent="0.2">
      <c r="A16" s="224"/>
      <c r="B16" s="225"/>
      <c r="C16" s="380"/>
      <c r="D16" s="381"/>
      <c r="E16" s="180"/>
      <c r="F16" s="181"/>
      <c r="G16" s="180"/>
      <c r="H16" s="181"/>
      <c r="I16" s="454" t="s">
        <v>247</v>
      </c>
      <c r="J16" s="455"/>
      <c r="K16" s="180"/>
      <c r="L16" s="181"/>
      <c r="M16" s="224"/>
      <c r="N16" s="226"/>
      <c r="O16" s="202"/>
      <c r="P16" s="202"/>
      <c r="Q16" s="202"/>
      <c r="R16" s="202"/>
      <c r="S16" s="202"/>
      <c r="T16" s="202"/>
      <c r="U16" s="202"/>
      <c r="V16" s="202"/>
      <c r="W16" s="202"/>
      <c r="X16" s="202"/>
      <c r="Y16" s="202"/>
      <c r="Z16" s="202"/>
      <c r="AA16" s="202"/>
      <c r="AB16" s="202"/>
      <c r="AC16" s="202"/>
      <c r="AD16" s="202"/>
      <c r="AE16" s="202"/>
    </row>
    <row r="17" spans="1:31" ht="30" customHeight="1" x14ac:dyDescent="0.2">
      <c r="A17" s="224"/>
      <c r="B17" s="225"/>
      <c r="C17" s="380"/>
      <c r="D17" s="381"/>
      <c r="E17" s="456" t="s">
        <v>388</v>
      </c>
      <c r="F17" s="457"/>
      <c r="G17" s="457"/>
      <c r="H17" s="457"/>
      <c r="I17" s="457"/>
      <c r="J17" s="458"/>
      <c r="K17" s="180"/>
      <c r="L17" s="181"/>
      <c r="M17" s="224"/>
      <c r="N17" s="226"/>
      <c r="O17" s="202"/>
      <c r="P17" s="202"/>
      <c r="Q17" s="202"/>
      <c r="R17" s="202"/>
      <c r="S17" s="202"/>
      <c r="T17" s="202"/>
      <c r="U17" s="202"/>
      <c r="V17" s="202"/>
      <c r="W17" s="202"/>
      <c r="X17" s="202"/>
      <c r="Y17" s="202"/>
      <c r="Z17" s="202"/>
      <c r="AA17" s="202"/>
      <c r="AB17" s="202"/>
      <c r="AC17" s="202"/>
      <c r="AD17" s="202"/>
      <c r="AE17" s="202"/>
    </row>
    <row r="18" spans="1:31" ht="30" customHeight="1" x14ac:dyDescent="0.2">
      <c r="A18" s="14">
        <f>M15+1</f>
        <v>45473</v>
      </c>
      <c r="B18" s="15"/>
      <c r="C18" s="167">
        <f>A18+1</f>
        <v>45474</v>
      </c>
      <c r="D18" s="182"/>
      <c r="E18" s="383"/>
      <c r="F18" s="384"/>
      <c r="G18" s="384"/>
      <c r="H18" s="384"/>
      <c r="I18" s="384"/>
      <c r="J18" s="384"/>
      <c r="K18" s="384"/>
      <c r="L18" s="384"/>
      <c r="M18" s="384"/>
      <c r="N18" s="385"/>
      <c r="O18" s="202"/>
      <c r="P18" s="202"/>
      <c r="Q18" s="202"/>
      <c r="R18" s="202"/>
      <c r="S18" s="202"/>
      <c r="T18" s="202"/>
      <c r="U18" s="202"/>
      <c r="V18" s="202"/>
      <c r="W18" s="202"/>
      <c r="X18" s="202"/>
      <c r="Y18" s="202"/>
      <c r="Z18" s="202"/>
      <c r="AA18" s="202"/>
      <c r="AB18" s="202"/>
      <c r="AC18" s="202"/>
      <c r="AD18" s="202"/>
      <c r="AE18" s="202"/>
    </row>
    <row r="19" spans="1:31" ht="30" customHeight="1" x14ac:dyDescent="0.2">
      <c r="A19" s="224"/>
      <c r="B19" s="225"/>
      <c r="C19" s="180"/>
      <c r="D19" s="181"/>
      <c r="E19" s="386"/>
      <c r="F19" s="387"/>
      <c r="G19" s="387"/>
      <c r="H19" s="387"/>
      <c r="I19" s="387"/>
      <c r="J19" s="387"/>
      <c r="K19" s="387"/>
      <c r="L19" s="387"/>
      <c r="M19" s="387"/>
      <c r="N19" s="388"/>
      <c r="O19" s="202"/>
      <c r="P19" s="202"/>
      <c r="Q19" s="202"/>
      <c r="R19" s="202"/>
      <c r="S19" s="202"/>
      <c r="T19" s="202"/>
      <c r="U19" s="202"/>
      <c r="V19" s="202"/>
      <c r="W19" s="202"/>
      <c r="X19" s="202"/>
      <c r="Y19" s="202"/>
      <c r="Z19" s="202"/>
      <c r="AA19" s="202"/>
      <c r="AB19" s="202"/>
      <c r="AC19" s="202"/>
      <c r="AD19" s="202"/>
      <c r="AE19" s="202"/>
    </row>
    <row r="20" spans="1:31" ht="30" customHeight="1" x14ac:dyDescent="0.2">
      <c r="A20" s="288"/>
      <c r="B20" s="289"/>
      <c r="C20" s="194"/>
      <c r="D20" s="195"/>
      <c r="E20" s="389"/>
      <c r="F20" s="390"/>
      <c r="G20" s="390"/>
      <c r="H20" s="390"/>
      <c r="I20" s="390"/>
      <c r="J20" s="390"/>
      <c r="K20" s="390"/>
      <c r="L20" s="390"/>
      <c r="M20" s="390"/>
      <c r="N20" s="391"/>
      <c r="O20" s="202"/>
      <c r="P20" s="202"/>
      <c r="Q20" s="202"/>
      <c r="R20" s="202"/>
      <c r="S20" s="202"/>
      <c r="T20" s="202"/>
      <c r="U20" s="202"/>
      <c r="V20" s="202"/>
      <c r="W20" s="202"/>
      <c r="X20" s="202"/>
      <c r="Y20" s="202"/>
      <c r="Z20" s="202"/>
      <c r="AA20" s="202"/>
      <c r="AB20" s="202"/>
      <c r="AC20" s="202"/>
      <c r="AD20" s="202"/>
      <c r="AE20" s="202"/>
    </row>
  </sheetData>
  <autoFilter ref="P3:AE4" xr:uid="{CB7F05D2-1618-43FA-8CE4-958163A99C86}"/>
  <mergeCells count="69">
    <mergeCell ref="E18:N20"/>
    <mergeCell ref="A19:B19"/>
    <mergeCell ref="A20:B20"/>
    <mergeCell ref="A16:B16"/>
    <mergeCell ref="C16:D16"/>
    <mergeCell ref="M16:N16"/>
    <mergeCell ref="A17:B17"/>
    <mergeCell ref="C17:D17"/>
    <mergeCell ref="M17:N17"/>
    <mergeCell ref="I16:J16"/>
    <mergeCell ref="E17:J17"/>
    <mergeCell ref="A13:B13"/>
    <mergeCell ref="C13:D13"/>
    <mergeCell ref="E13:F13"/>
    <mergeCell ref="G13:H13"/>
    <mergeCell ref="M13:N13"/>
    <mergeCell ref="A14:B14"/>
    <mergeCell ref="C14:D14"/>
    <mergeCell ref="E14:F14"/>
    <mergeCell ref="G14:H14"/>
    <mergeCell ref="M14:N14"/>
    <mergeCell ref="A10:B10"/>
    <mergeCell ref="C10:D10"/>
    <mergeCell ref="M10:N10"/>
    <mergeCell ref="A11:B11"/>
    <mergeCell ref="C11:D11"/>
    <mergeCell ref="M11:N11"/>
    <mergeCell ref="AC3:AC4"/>
    <mergeCell ref="M7:N7"/>
    <mergeCell ref="A8:B8"/>
    <mergeCell ref="G8:H8"/>
    <mergeCell ref="I8:J8"/>
    <mergeCell ref="K8:L8"/>
    <mergeCell ref="M8:N8"/>
    <mergeCell ref="A7:B7"/>
    <mergeCell ref="C7:D8"/>
    <mergeCell ref="E7:F8"/>
    <mergeCell ref="G7:H7"/>
    <mergeCell ref="I7:J7"/>
    <mergeCell ref="K7:L7"/>
    <mergeCell ref="A4:B4"/>
    <mergeCell ref="E4:F5"/>
    <mergeCell ref="G4:H5"/>
    <mergeCell ref="A5:B5"/>
    <mergeCell ref="X3:X4"/>
    <mergeCell ref="M2:N2"/>
    <mergeCell ref="P2:AE2"/>
    <mergeCell ref="P3:P4"/>
    <mergeCell ref="Q3:Q4"/>
    <mergeCell ref="R3:R4"/>
    <mergeCell ref="S3:S4"/>
    <mergeCell ref="T3:T4"/>
    <mergeCell ref="U3:U4"/>
    <mergeCell ref="V3:V4"/>
    <mergeCell ref="W3:W4"/>
    <mergeCell ref="AD3:AD4"/>
    <mergeCell ref="AE3:AE4"/>
    <mergeCell ref="Y3:Y4"/>
    <mergeCell ref="Z3:Z4"/>
    <mergeCell ref="AA3:AA4"/>
    <mergeCell ref="AB3:AB4"/>
    <mergeCell ref="A1:I1"/>
    <mergeCell ref="K1:L1"/>
    <mergeCell ref="A2:B2"/>
    <mergeCell ref="C2:D2"/>
    <mergeCell ref="E2:F2"/>
    <mergeCell ref="G2:H2"/>
    <mergeCell ref="I2:J2"/>
    <mergeCell ref="K2:L2"/>
  </mergeCells>
  <conditionalFormatting sqref="A3 C3 E3 G3 K3 M3 A6 C6 E6 G6 K6 M6 A9 C9 E9 G9 K9 M9 A12 C12 E12 G12 K12 M12 A15 C15 E15 G15 K15 M15 A18 C18">
    <cfRule type="expression" dxfId="7" priority="3">
      <formula>MONTH(A3)&lt;&gt;MONTH($A$1)</formula>
    </cfRule>
    <cfRule type="expression" dxfId="6" priority="4">
      <formula>OR(WEEKDAY(A3,1)=1,WEEKDAY(A3,1)=7)</formula>
    </cfRule>
  </conditionalFormatting>
  <conditionalFormatting sqref="I3 I6 I9 I12 I15">
    <cfRule type="expression" dxfId="5" priority="1">
      <formula>MONTH(I3)&lt;&gt;MONTH($A$1)</formula>
    </cfRule>
    <cfRule type="expression" dxfId="4" priority="2">
      <formula>OR(WEEKDAY(I3,1)=1,WEEKDAY(I3,1)=7)</formula>
    </cfRule>
  </conditionalFormatting>
  <pageMargins left="0.7" right="0.7" top="0.75" bottom="0.75" header="0.3" footer="0.3"/>
  <pageSetup scale="4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04F27-5973-4DA1-A2FC-C18AD5C4C52D}">
  <dimension ref="A1:C11"/>
  <sheetViews>
    <sheetView workbookViewId="0"/>
  </sheetViews>
  <sheetFormatPr defaultRowHeight="12.75" x14ac:dyDescent="0.2"/>
  <cols>
    <col min="1" max="1" width="20.7109375" customWidth="1"/>
    <col min="2" max="2" width="54.140625" customWidth="1"/>
    <col min="3" max="3" width="28.42578125" bestFit="1" customWidth="1"/>
  </cols>
  <sheetData>
    <row r="1" spans="1:3" ht="16.5" thickBot="1" x14ac:dyDescent="0.3">
      <c r="A1" s="123" t="s">
        <v>133</v>
      </c>
      <c r="B1" s="123" t="s">
        <v>130</v>
      </c>
      <c r="C1" s="123" t="s">
        <v>95</v>
      </c>
    </row>
    <row r="2" spans="1:3" ht="87.75" customHeight="1" x14ac:dyDescent="0.25">
      <c r="A2" s="118"/>
      <c r="B2" s="119"/>
      <c r="C2" s="120"/>
    </row>
    <row r="3" spans="1:3" ht="15.75" x14ac:dyDescent="0.25">
      <c r="A3" s="121"/>
      <c r="B3" s="121"/>
      <c r="C3" s="121"/>
    </row>
    <row r="4" spans="1:3" ht="15.75" x14ac:dyDescent="0.25">
      <c r="A4" s="121"/>
      <c r="B4" s="121"/>
      <c r="C4" s="121"/>
    </row>
    <row r="5" spans="1:3" ht="15.75" x14ac:dyDescent="0.25">
      <c r="A5" s="121"/>
      <c r="B5" s="121"/>
      <c r="C5" s="121"/>
    </row>
    <row r="6" spans="1:3" ht="15.75" x14ac:dyDescent="0.25">
      <c r="A6" s="120"/>
      <c r="B6" s="120"/>
      <c r="C6" s="120"/>
    </row>
    <row r="7" spans="1:3" ht="15.75" x14ac:dyDescent="0.25">
      <c r="A7" s="121"/>
      <c r="B7" s="121"/>
      <c r="C7" s="121"/>
    </row>
    <row r="8" spans="1:3" ht="15.75" x14ac:dyDescent="0.25">
      <c r="A8" s="121"/>
      <c r="B8" s="121"/>
      <c r="C8" s="121"/>
    </row>
    <row r="9" spans="1:3" ht="32.25" customHeight="1" x14ac:dyDescent="0.25">
      <c r="A9" s="121"/>
      <c r="B9" s="122"/>
      <c r="C9" s="121"/>
    </row>
    <row r="10" spans="1:3" ht="15.75" x14ac:dyDescent="0.25">
      <c r="A10" s="121"/>
      <c r="B10" s="121"/>
      <c r="C10" s="121"/>
    </row>
    <row r="11" spans="1:3" ht="15.75" x14ac:dyDescent="0.25">
      <c r="A11" s="121"/>
      <c r="B11" s="121"/>
      <c r="C11" s="121"/>
    </row>
  </sheetData>
  <pageMargins left="0.7" right="0.7" top="0.75" bottom="0.7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243">
        <f>DATE('1'!AD18,'1'!AD20+11,1)</f>
        <v>45108</v>
      </c>
      <c r="B1" s="243"/>
      <c r="C1" s="243"/>
      <c r="D1" s="243"/>
      <c r="E1" s="243"/>
      <c r="F1" s="243"/>
      <c r="G1" s="243"/>
      <c r="H1" s="243"/>
      <c r="I1" s="11"/>
      <c r="J1" s="11"/>
      <c r="K1" s="246">
        <f>DATE(YEAR(A1),MONTH(A1)-1,1)</f>
        <v>45078</v>
      </c>
      <c r="L1" s="246"/>
      <c r="M1" s="246"/>
      <c r="N1" s="246"/>
      <c r="O1" s="246"/>
      <c r="P1" s="246"/>
      <c r="Q1" s="246"/>
      <c r="S1" s="246">
        <f>DATE(YEAR(A1),MONTH(A1)+1,1)</f>
        <v>45139</v>
      </c>
      <c r="T1" s="246"/>
      <c r="U1" s="246"/>
      <c r="V1" s="246"/>
      <c r="W1" s="246"/>
      <c r="X1" s="246"/>
      <c r="Y1" s="246"/>
    </row>
    <row r="2" spans="1:27" s="3" customFormat="1" ht="11.25" customHeight="1" x14ac:dyDescent="0.2">
      <c r="A2" s="243"/>
      <c r="B2" s="243"/>
      <c r="C2" s="243"/>
      <c r="D2" s="243"/>
      <c r="E2" s="243"/>
      <c r="F2" s="243"/>
      <c r="G2" s="243"/>
      <c r="H2" s="24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243"/>
      <c r="B3" s="243"/>
      <c r="C3" s="243"/>
      <c r="D3" s="243"/>
      <c r="E3" s="243"/>
      <c r="F3" s="243"/>
      <c r="G3" s="243"/>
      <c r="H3" s="243"/>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f t="shared" si="0"/>
        <v>45078</v>
      </c>
      <c r="P3" s="22">
        <f t="shared" si="0"/>
        <v>45079</v>
      </c>
      <c r="Q3" s="22">
        <f t="shared" si="0"/>
        <v>45080</v>
      </c>
      <c r="R3" s="3"/>
      <c r="S3" s="22" t="str">
        <f t="shared" ref="S3:Y8" si="1">IF(MONTH($S$1)&lt;&gt;MONTH($S$1-(WEEKDAY($S$1,1)-(start_day-1))-IF((WEEKDAY($S$1,1)-(start_day-1))&lt;=0,7,0)+(ROW(S3)-ROW($S$3))*7+(COLUMN(S3)-COLUMN($S$3)+1)),"",$S$1-(WEEKDAY($S$1,1)-(start_day-1))-IF((WEEKDAY($S$1,1)-(start_day-1))&lt;=0,7,0)+(ROW(S3)-ROW($S$3))*7+(COLUMN(S3)-COLUMN($S$3)+1))</f>
        <v/>
      </c>
      <c r="T3" s="22" t="str">
        <f t="shared" si="1"/>
        <v/>
      </c>
      <c r="U3" s="22">
        <f t="shared" si="1"/>
        <v>45139</v>
      </c>
      <c r="V3" s="22">
        <f t="shared" si="1"/>
        <v>45140</v>
      </c>
      <c r="W3" s="22">
        <f t="shared" si="1"/>
        <v>45141</v>
      </c>
      <c r="X3" s="22">
        <f t="shared" si="1"/>
        <v>45142</v>
      </c>
      <c r="Y3" s="22">
        <f t="shared" si="1"/>
        <v>45143</v>
      </c>
    </row>
    <row r="4" spans="1:27" s="4" customFormat="1" ht="9" customHeight="1" x14ac:dyDescent="0.2">
      <c r="A4" s="243"/>
      <c r="B4" s="243"/>
      <c r="C4" s="243"/>
      <c r="D4" s="243"/>
      <c r="E4" s="243"/>
      <c r="F4" s="243"/>
      <c r="G4" s="243"/>
      <c r="H4" s="243"/>
      <c r="I4" s="11"/>
      <c r="J4" s="11"/>
      <c r="K4" s="22">
        <f t="shared" si="0"/>
        <v>45081</v>
      </c>
      <c r="L4" s="22">
        <f t="shared" si="0"/>
        <v>45082</v>
      </c>
      <c r="M4" s="22">
        <f t="shared" si="0"/>
        <v>45083</v>
      </c>
      <c r="N4" s="22">
        <f t="shared" si="0"/>
        <v>45084</v>
      </c>
      <c r="O4" s="22">
        <f t="shared" si="0"/>
        <v>45085</v>
      </c>
      <c r="P4" s="22">
        <f t="shared" si="0"/>
        <v>45086</v>
      </c>
      <c r="Q4" s="22">
        <f t="shared" si="0"/>
        <v>45087</v>
      </c>
      <c r="R4" s="3"/>
      <c r="S4" s="22">
        <f t="shared" si="1"/>
        <v>45144</v>
      </c>
      <c r="T4" s="22">
        <f t="shared" si="1"/>
        <v>45145</v>
      </c>
      <c r="U4" s="22">
        <f t="shared" si="1"/>
        <v>45146</v>
      </c>
      <c r="V4" s="22">
        <f t="shared" si="1"/>
        <v>45147</v>
      </c>
      <c r="W4" s="22">
        <f t="shared" si="1"/>
        <v>45148</v>
      </c>
      <c r="X4" s="22">
        <f t="shared" si="1"/>
        <v>45149</v>
      </c>
      <c r="Y4" s="22">
        <f t="shared" si="1"/>
        <v>45150</v>
      </c>
    </row>
    <row r="5" spans="1:27" s="4" customFormat="1" ht="9" customHeight="1" x14ac:dyDescent="0.2">
      <c r="A5" s="243"/>
      <c r="B5" s="243"/>
      <c r="C5" s="243"/>
      <c r="D5" s="243"/>
      <c r="E5" s="243"/>
      <c r="F5" s="243"/>
      <c r="G5" s="243"/>
      <c r="H5" s="243"/>
      <c r="I5" s="11"/>
      <c r="J5" s="11"/>
      <c r="K5" s="22">
        <f t="shared" si="0"/>
        <v>45088</v>
      </c>
      <c r="L5" s="22">
        <f t="shared" si="0"/>
        <v>45089</v>
      </c>
      <c r="M5" s="22">
        <f t="shared" si="0"/>
        <v>45090</v>
      </c>
      <c r="N5" s="22">
        <f t="shared" si="0"/>
        <v>45091</v>
      </c>
      <c r="O5" s="22">
        <f t="shared" si="0"/>
        <v>45092</v>
      </c>
      <c r="P5" s="22">
        <f t="shared" si="0"/>
        <v>45093</v>
      </c>
      <c r="Q5" s="22">
        <f t="shared" si="0"/>
        <v>45094</v>
      </c>
      <c r="R5" s="3"/>
      <c r="S5" s="22">
        <f t="shared" si="1"/>
        <v>45151</v>
      </c>
      <c r="T5" s="22">
        <f t="shared" si="1"/>
        <v>45152</v>
      </c>
      <c r="U5" s="22">
        <f t="shared" si="1"/>
        <v>45153</v>
      </c>
      <c r="V5" s="22">
        <f t="shared" si="1"/>
        <v>45154</v>
      </c>
      <c r="W5" s="22">
        <f t="shared" si="1"/>
        <v>45155</v>
      </c>
      <c r="X5" s="22">
        <f t="shared" si="1"/>
        <v>45156</v>
      </c>
      <c r="Y5" s="22">
        <f t="shared" si="1"/>
        <v>45157</v>
      </c>
    </row>
    <row r="6" spans="1:27" s="4" customFormat="1" ht="9" customHeight="1" x14ac:dyDescent="0.2">
      <c r="A6" s="243"/>
      <c r="B6" s="243"/>
      <c r="C6" s="243"/>
      <c r="D6" s="243"/>
      <c r="E6" s="243"/>
      <c r="F6" s="243"/>
      <c r="G6" s="243"/>
      <c r="H6" s="243"/>
      <c r="I6" s="11"/>
      <c r="J6" s="11"/>
      <c r="K6" s="22">
        <f t="shared" si="0"/>
        <v>45095</v>
      </c>
      <c r="L6" s="22">
        <f t="shared" si="0"/>
        <v>45096</v>
      </c>
      <c r="M6" s="22">
        <f t="shared" si="0"/>
        <v>45097</v>
      </c>
      <c r="N6" s="22">
        <f t="shared" si="0"/>
        <v>45098</v>
      </c>
      <c r="O6" s="22">
        <f t="shared" si="0"/>
        <v>45099</v>
      </c>
      <c r="P6" s="22">
        <f t="shared" si="0"/>
        <v>45100</v>
      </c>
      <c r="Q6" s="22">
        <f t="shared" si="0"/>
        <v>45101</v>
      </c>
      <c r="R6" s="3"/>
      <c r="S6" s="22">
        <f t="shared" si="1"/>
        <v>45158</v>
      </c>
      <c r="T6" s="22">
        <f t="shared" si="1"/>
        <v>45159</v>
      </c>
      <c r="U6" s="22">
        <f t="shared" si="1"/>
        <v>45160</v>
      </c>
      <c r="V6" s="22">
        <f t="shared" si="1"/>
        <v>45161</v>
      </c>
      <c r="W6" s="22">
        <f t="shared" si="1"/>
        <v>45162</v>
      </c>
      <c r="X6" s="22">
        <f t="shared" si="1"/>
        <v>45163</v>
      </c>
      <c r="Y6" s="22">
        <f t="shared" si="1"/>
        <v>45164</v>
      </c>
    </row>
    <row r="7" spans="1:27" s="4" customFormat="1" ht="9" customHeight="1" x14ac:dyDescent="0.2">
      <c r="A7" s="243"/>
      <c r="B7" s="243"/>
      <c r="C7" s="243"/>
      <c r="D7" s="243"/>
      <c r="E7" s="243"/>
      <c r="F7" s="243"/>
      <c r="G7" s="243"/>
      <c r="H7" s="243"/>
      <c r="I7" s="11"/>
      <c r="J7" s="11"/>
      <c r="K7" s="22">
        <f t="shared" si="0"/>
        <v>45102</v>
      </c>
      <c r="L7" s="22">
        <f t="shared" si="0"/>
        <v>45103</v>
      </c>
      <c r="M7" s="22">
        <f t="shared" si="0"/>
        <v>45104</v>
      </c>
      <c r="N7" s="22">
        <f t="shared" si="0"/>
        <v>45105</v>
      </c>
      <c r="O7" s="22">
        <f t="shared" si="0"/>
        <v>45106</v>
      </c>
      <c r="P7" s="22">
        <f t="shared" si="0"/>
        <v>45107</v>
      </c>
      <c r="Q7" s="22" t="str">
        <f t="shared" si="0"/>
        <v/>
      </c>
      <c r="R7" s="3"/>
      <c r="S7" s="22">
        <f t="shared" si="1"/>
        <v>45165</v>
      </c>
      <c r="T7" s="22">
        <f t="shared" si="1"/>
        <v>45166</v>
      </c>
      <c r="U7" s="22">
        <f t="shared" si="1"/>
        <v>45167</v>
      </c>
      <c r="V7" s="22">
        <f t="shared" si="1"/>
        <v>45168</v>
      </c>
      <c r="W7" s="22">
        <f t="shared" si="1"/>
        <v>45169</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244">
        <f>A10</f>
        <v>45102</v>
      </c>
      <c r="B9" s="245"/>
      <c r="C9" s="245">
        <f>C10</f>
        <v>45103</v>
      </c>
      <c r="D9" s="245"/>
      <c r="E9" s="245">
        <f>E10</f>
        <v>45104</v>
      </c>
      <c r="F9" s="245"/>
      <c r="G9" s="245">
        <f>G10</f>
        <v>45105</v>
      </c>
      <c r="H9" s="245"/>
      <c r="I9" s="245">
        <f>I10</f>
        <v>45106</v>
      </c>
      <c r="J9" s="245"/>
      <c r="K9" s="245">
        <f>K10</f>
        <v>45107</v>
      </c>
      <c r="L9" s="245"/>
      <c r="M9" s="245"/>
      <c r="N9" s="245"/>
      <c r="O9" s="245"/>
      <c r="P9" s="245"/>
      <c r="Q9" s="245"/>
      <c r="R9" s="245"/>
      <c r="S9" s="245">
        <f>S10</f>
        <v>45108</v>
      </c>
      <c r="T9" s="245"/>
      <c r="U9" s="245"/>
      <c r="V9" s="245"/>
      <c r="W9" s="245"/>
      <c r="X9" s="245"/>
      <c r="Y9" s="245"/>
      <c r="Z9" s="247"/>
    </row>
    <row r="10" spans="1:27" s="1" customFormat="1" ht="18.75" x14ac:dyDescent="0.2">
      <c r="A10" s="14">
        <f>$A$1-(WEEKDAY($A$1,1)-(start_day-1))-IF((WEEKDAY($A$1,1)-(start_day-1))&lt;=0,7,0)+1</f>
        <v>45102</v>
      </c>
      <c r="B10" s="15"/>
      <c r="C10" s="12">
        <f>A10+1</f>
        <v>45103</v>
      </c>
      <c r="D10" s="13"/>
      <c r="E10" s="12">
        <f>C10+1</f>
        <v>45104</v>
      </c>
      <c r="F10" s="13"/>
      <c r="G10" s="12">
        <f>E10+1</f>
        <v>45105</v>
      </c>
      <c r="H10" s="13"/>
      <c r="I10" s="12">
        <f>G10+1</f>
        <v>45106</v>
      </c>
      <c r="J10" s="13"/>
      <c r="K10" s="239">
        <f>I10+1</f>
        <v>45107</v>
      </c>
      <c r="L10" s="240"/>
      <c r="M10" s="241"/>
      <c r="N10" s="241"/>
      <c r="O10" s="241"/>
      <c r="P10" s="241"/>
      <c r="Q10" s="241"/>
      <c r="R10" s="242"/>
      <c r="S10" s="248">
        <f>K10+1</f>
        <v>45108</v>
      </c>
      <c r="T10" s="249"/>
      <c r="U10" s="237"/>
      <c r="V10" s="237"/>
      <c r="W10" s="237"/>
      <c r="X10" s="237"/>
      <c r="Y10" s="237"/>
      <c r="Z10" s="238"/>
    </row>
    <row r="11" spans="1:27" s="1" customFormat="1" x14ac:dyDescent="0.2">
      <c r="A11" s="224"/>
      <c r="B11" s="225"/>
      <c r="C11" s="221"/>
      <c r="D11" s="222"/>
      <c r="E11" s="221"/>
      <c r="F11" s="222"/>
      <c r="G11" s="221"/>
      <c r="H11" s="222"/>
      <c r="I11" s="221"/>
      <c r="J11" s="222"/>
      <c r="K11" s="221"/>
      <c r="L11" s="223"/>
      <c r="M11" s="223"/>
      <c r="N11" s="223"/>
      <c r="O11" s="223"/>
      <c r="P11" s="223"/>
      <c r="Q11" s="223"/>
      <c r="R11" s="222"/>
      <c r="S11" s="224"/>
      <c r="T11" s="225"/>
      <c r="U11" s="225"/>
      <c r="V11" s="225"/>
      <c r="W11" s="225"/>
      <c r="X11" s="225"/>
      <c r="Y11" s="225"/>
      <c r="Z11" s="226"/>
    </row>
    <row r="12" spans="1:27" s="1" customFormat="1" x14ac:dyDescent="0.2">
      <c r="A12" s="224"/>
      <c r="B12" s="225"/>
      <c r="C12" s="221"/>
      <c r="D12" s="222"/>
      <c r="E12" s="221"/>
      <c r="F12" s="222"/>
      <c r="G12" s="221"/>
      <c r="H12" s="222"/>
      <c r="I12" s="221"/>
      <c r="J12" s="222"/>
      <c r="K12" s="221"/>
      <c r="L12" s="223"/>
      <c r="M12" s="223"/>
      <c r="N12" s="223"/>
      <c r="O12" s="223"/>
      <c r="P12" s="223"/>
      <c r="Q12" s="223"/>
      <c r="R12" s="222"/>
      <c r="S12" s="224"/>
      <c r="T12" s="225"/>
      <c r="U12" s="225"/>
      <c r="V12" s="225"/>
      <c r="W12" s="225"/>
      <c r="X12" s="225"/>
      <c r="Y12" s="225"/>
      <c r="Z12" s="226"/>
    </row>
    <row r="13" spans="1:27" s="1" customFormat="1" x14ac:dyDescent="0.2">
      <c r="A13" s="224"/>
      <c r="B13" s="225"/>
      <c r="C13" s="221"/>
      <c r="D13" s="222"/>
      <c r="E13" s="221"/>
      <c r="F13" s="222"/>
      <c r="G13" s="221"/>
      <c r="H13" s="222"/>
      <c r="I13" s="221"/>
      <c r="J13" s="222"/>
      <c r="K13" s="221"/>
      <c r="L13" s="223"/>
      <c r="M13" s="223"/>
      <c r="N13" s="223"/>
      <c r="O13" s="223"/>
      <c r="P13" s="223"/>
      <c r="Q13" s="223"/>
      <c r="R13" s="222"/>
      <c r="S13" s="224"/>
      <c r="T13" s="225"/>
      <c r="U13" s="225"/>
      <c r="V13" s="225"/>
      <c r="W13" s="225"/>
      <c r="X13" s="225"/>
      <c r="Y13" s="225"/>
      <c r="Z13" s="226"/>
    </row>
    <row r="14" spans="1:27" s="1" customFormat="1" x14ac:dyDescent="0.2">
      <c r="A14" s="224"/>
      <c r="B14" s="225"/>
      <c r="C14" s="221"/>
      <c r="D14" s="222"/>
      <c r="E14" s="221"/>
      <c r="F14" s="222"/>
      <c r="G14" s="221"/>
      <c r="H14" s="222"/>
      <c r="I14" s="221"/>
      <c r="J14" s="222"/>
      <c r="K14" s="221"/>
      <c r="L14" s="223"/>
      <c r="M14" s="223"/>
      <c r="N14" s="223"/>
      <c r="O14" s="223"/>
      <c r="P14" s="223"/>
      <c r="Q14" s="223"/>
      <c r="R14" s="222"/>
      <c r="S14" s="224"/>
      <c r="T14" s="225"/>
      <c r="U14" s="225"/>
      <c r="V14" s="225"/>
      <c r="W14" s="225"/>
      <c r="X14" s="225"/>
      <c r="Y14" s="225"/>
      <c r="Z14" s="226"/>
    </row>
    <row r="15" spans="1:27" s="2" customFormat="1" ht="13.15" customHeight="1" x14ac:dyDescent="0.2">
      <c r="A15" s="231"/>
      <c r="B15" s="232"/>
      <c r="C15" s="234"/>
      <c r="D15" s="236"/>
      <c r="E15" s="234"/>
      <c r="F15" s="236"/>
      <c r="G15" s="234"/>
      <c r="H15" s="236"/>
      <c r="I15" s="234"/>
      <c r="J15" s="236"/>
      <c r="K15" s="234"/>
      <c r="L15" s="235"/>
      <c r="M15" s="235"/>
      <c r="N15" s="235"/>
      <c r="O15" s="235"/>
      <c r="P15" s="235"/>
      <c r="Q15" s="235"/>
      <c r="R15" s="236"/>
      <c r="S15" s="231"/>
      <c r="T15" s="232"/>
      <c r="U15" s="232"/>
      <c r="V15" s="232"/>
      <c r="W15" s="232"/>
      <c r="X15" s="232"/>
      <c r="Y15" s="232"/>
      <c r="Z15" s="233"/>
      <c r="AA15" s="1"/>
    </row>
    <row r="16" spans="1:27" s="1" customFormat="1" ht="18.75" x14ac:dyDescent="0.2">
      <c r="A16" s="14">
        <f>S10+1</f>
        <v>45109</v>
      </c>
      <c r="B16" s="15"/>
      <c r="C16" s="12">
        <f>A16+1</f>
        <v>45110</v>
      </c>
      <c r="D16" s="13"/>
      <c r="E16" s="12">
        <f>C16+1</f>
        <v>45111</v>
      </c>
      <c r="F16" s="13"/>
      <c r="G16" s="12">
        <f>E16+1</f>
        <v>45112</v>
      </c>
      <c r="H16" s="13"/>
      <c r="I16" s="12">
        <f>G16+1</f>
        <v>45113</v>
      </c>
      <c r="J16" s="13"/>
      <c r="K16" s="239">
        <f>I16+1</f>
        <v>45114</v>
      </c>
      <c r="L16" s="240"/>
      <c r="M16" s="241"/>
      <c r="N16" s="241"/>
      <c r="O16" s="241"/>
      <c r="P16" s="241"/>
      <c r="Q16" s="241"/>
      <c r="R16" s="242"/>
      <c r="S16" s="248">
        <f>K16+1</f>
        <v>45115</v>
      </c>
      <c r="T16" s="249"/>
      <c r="U16" s="237"/>
      <c r="V16" s="237"/>
      <c r="W16" s="237"/>
      <c r="X16" s="237"/>
      <c r="Y16" s="237"/>
      <c r="Z16" s="238"/>
    </row>
    <row r="17" spans="1:27" s="1" customFormat="1" x14ac:dyDescent="0.2">
      <c r="A17" s="224"/>
      <c r="B17" s="225"/>
      <c r="C17" s="221"/>
      <c r="D17" s="222"/>
      <c r="E17" s="221"/>
      <c r="F17" s="222"/>
      <c r="G17" s="221"/>
      <c r="H17" s="222"/>
      <c r="I17" s="221"/>
      <c r="J17" s="222"/>
      <c r="K17" s="221"/>
      <c r="L17" s="223"/>
      <c r="M17" s="223"/>
      <c r="N17" s="223"/>
      <c r="O17" s="223"/>
      <c r="P17" s="223"/>
      <c r="Q17" s="223"/>
      <c r="R17" s="222"/>
      <c r="S17" s="224"/>
      <c r="T17" s="225"/>
      <c r="U17" s="225"/>
      <c r="V17" s="225"/>
      <c r="W17" s="225"/>
      <c r="X17" s="225"/>
      <c r="Y17" s="225"/>
      <c r="Z17" s="226"/>
    </row>
    <row r="18" spans="1:27" s="1" customFormat="1" x14ac:dyDescent="0.2">
      <c r="A18" s="224"/>
      <c r="B18" s="225"/>
      <c r="C18" s="221"/>
      <c r="D18" s="222"/>
      <c r="E18" s="221"/>
      <c r="F18" s="222"/>
      <c r="G18" s="221"/>
      <c r="H18" s="222"/>
      <c r="I18" s="221"/>
      <c r="J18" s="222"/>
      <c r="K18" s="221"/>
      <c r="L18" s="223"/>
      <c r="M18" s="223"/>
      <c r="N18" s="223"/>
      <c r="O18" s="223"/>
      <c r="P18" s="223"/>
      <c r="Q18" s="223"/>
      <c r="R18" s="222"/>
      <c r="S18" s="224"/>
      <c r="T18" s="225"/>
      <c r="U18" s="225"/>
      <c r="V18" s="225"/>
      <c r="W18" s="225"/>
      <c r="X18" s="225"/>
      <c r="Y18" s="225"/>
      <c r="Z18" s="226"/>
    </row>
    <row r="19" spans="1:27" s="1" customFormat="1" x14ac:dyDescent="0.2">
      <c r="A19" s="224"/>
      <c r="B19" s="225"/>
      <c r="C19" s="221"/>
      <c r="D19" s="222"/>
      <c r="E19" s="221"/>
      <c r="F19" s="222"/>
      <c r="G19" s="221"/>
      <c r="H19" s="222"/>
      <c r="I19" s="221"/>
      <c r="J19" s="222"/>
      <c r="K19" s="221"/>
      <c r="L19" s="223"/>
      <c r="M19" s="223"/>
      <c r="N19" s="223"/>
      <c r="O19" s="223"/>
      <c r="P19" s="223"/>
      <c r="Q19" s="223"/>
      <c r="R19" s="222"/>
      <c r="S19" s="224"/>
      <c r="T19" s="225"/>
      <c r="U19" s="225"/>
      <c r="V19" s="225"/>
      <c r="W19" s="225"/>
      <c r="X19" s="225"/>
      <c r="Y19" s="225"/>
      <c r="Z19" s="226"/>
    </row>
    <row r="20" spans="1:27" s="1" customFormat="1" x14ac:dyDescent="0.2">
      <c r="A20" s="224"/>
      <c r="B20" s="225"/>
      <c r="C20" s="221"/>
      <c r="D20" s="222"/>
      <c r="E20" s="221"/>
      <c r="F20" s="222"/>
      <c r="G20" s="221"/>
      <c r="H20" s="222"/>
      <c r="I20" s="221"/>
      <c r="J20" s="222"/>
      <c r="K20" s="221"/>
      <c r="L20" s="223"/>
      <c r="M20" s="223"/>
      <c r="N20" s="223"/>
      <c r="O20" s="223"/>
      <c r="P20" s="223"/>
      <c r="Q20" s="223"/>
      <c r="R20" s="222"/>
      <c r="S20" s="224"/>
      <c r="T20" s="225"/>
      <c r="U20" s="225"/>
      <c r="V20" s="225"/>
      <c r="W20" s="225"/>
      <c r="X20" s="225"/>
      <c r="Y20" s="225"/>
      <c r="Z20" s="226"/>
    </row>
    <row r="21" spans="1:27" s="2" customFormat="1" ht="13.15" customHeight="1" x14ac:dyDescent="0.2">
      <c r="A21" s="231"/>
      <c r="B21" s="232"/>
      <c r="C21" s="234"/>
      <c r="D21" s="236"/>
      <c r="E21" s="234"/>
      <c r="F21" s="236"/>
      <c r="G21" s="234"/>
      <c r="H21" s="236"/>
      <c r="I21" s="234"/>
      <c r="J21" s="236"/>
      <c r="K21" s="234"/>
      <c r="L21" s="235"/>
      <c r="M21" s="235"/>
      <c r="N21" s="235"/>
      <c r="O21" s="235"/>
      <c r="P21" s="235"/>
      <c r="Q21" s="235"/>
      <c r="R21" s="236"/>
      <c r="S21" s="231"/>
      <c r="T21" s="232"/>
      <c r="U21" s="232"/>
      <c r="V21" s="232"/>
      <c r="W21" s="232"/>
      <c r="X21" s="232"/>
      <c r="Y21" s="232"/>
      <c r="Z21" s="233"/>
      <c r="AA21" s="1"/>
    </row>
    <row r="22" spans="1:27" s="1" customFormat="1" ht="18.75" x14ac:dyDescent="0.2">
      <c r="A22" s="14">
        <f>S16+1</f>
        <v>45116</v>
      </c>
      <c r="B22" s="15"/>
      <c r="C22" s="12">
        <f>A22+1</f>
        <v>45117</v>
      </c>
      <c r="D22" s="13"/>
      <c r="E22" s="12">
        <f>C22+1</f>
        <v>45118</v>
      </c>
      <c r="F22" s="13"/>
      <c r="G22" s="12">
        <f>E22+1</f>
        <v>45119</v>
      </c>
      <c r="H22" s="13"/>
      <c r="I22" s="12">
        <f>G22+1</f>
        <v>45120</v>
      </c>
      <c r="J22" s="13"/>
      <c r="K22" s="239">
        <f>I22+1</f>
        <v>45121</v>
      </c>
      <c r="L22" s="240"/>
      <c r="M22" s="241"/>
      <c r="N22" s="241"/>
      <c r="O22" s="241"/>
      <c r="P22" s="241"/>
      <c r="Q22" s="241"/>
      <c r="R22" s="242"/>
      <c r="S22" s="248">
        <f>K22+1</f>
        <v>45122</v>
      </c>
      <c r="T22" s="249"/>
      <c r="U22" s="237"/>
      <c r="V22" s="237"/>
      <c r="W22" s="237"/>
      <c r="X22" s="237"/>
      <c r="Y22" s="237"/>
      <c r="Z22" s="238"/>
    </row>
    <row r="23" spans="1:27" s="1" customFormat="1" x14ac:dyDescent="0.2">
      <c r="A23" s="224"/>
      <c r="B23" s="225"/>
      <c r="C23" s="221"/>
      <c r="D23" s="222"/>
      <c r="E23" s="221"/>
      <c r="F23" s="222"/>
      <c r="G23" s="221"/>
      <c r="H23" s="222"/>
      <c r="I23" s="221"/>
      <c r="J23" s="222"/>
      <c r="K23" s="221"/>
      <c r="L23" s="223"/>
      <c r="M23" s="223"/>
      <c r="N23" s="223"/>
      <c r="O23" s="223"/>
      <c r="P23" s="223"/>
      <c r="Q23" s="223"/>
      <c r="R23" s="222"/>
      <c r="S23" s="224"/>
      <c r="T23" s="225"/>
      <c r="U23" s="225"/>
      <c r="V23" s="225"/>
      <c r="W23" s="225"/>
      <c r="X23" s="225"/>
      <c r="Y23" s="225"/>
      <c r="Z23" s="226"/>
    </row>
    <row r="24" spans="1:27" s="1" customFormat="1" x14ac:dyDescent="0.2">
      <c r="A24" s="224"/>
      <c r="B24" s="225"/>
      <c r="C24" s="221"/>
      <c r="D24" s="222"/>
      <c r="E24" s="221"/>
      <c r="F24" s="222"/>
      <c r="G24" s="221"/>
      <c r="H24" s="222"/>
      <c r="I24" s="221"/>
      <c r="J24" s="222"/>
      <c r="K24" s="221"/>
      <c r="L24" s="223"/>
      <c r="M24" s="223"/>
      <c r="N24" s="223"/>
      <c r="O24" s="223"/>
      <c r="P24" s="223"/>
      <c r="Q24" s="223"/>
      <c r="R24" s="222"/>
      <c r="S24" s="224"/>
      <c r="T24" s="225"/>
      <c r="U24" s="225"/>
      <c r="V24" s="225"/>
      <c r="W24" s="225"/>
      <c r="X24" s="225"/>
      <c r="Y24" s="225"/>
      <c r="Z24" s="226"/>
    </row>
    <row r="25" spans="1:27" s="1" customFormat="1" x14ac:dyDescent="0.2">
      <c r="A25" s="224"/>
      <c r="B25" s="225"/>
      <c r="C25" s="221"/>
      <c r="D25" s="222"/>
      <c r="E25" s="221"/>
      <c r="F25" s="222"/>
      <c r="G25" s="221"/>
      <c r="H25" s="222"/>
      <c r="I25" s="221"/>
      <c r="J25" s="222"/>
      <c r="K25" s="221"/>
      <c r="L25" s="223"/>
      <c r="M25" s="223"/>
      <c r="N25" s="223"/>
      <c r="O25" s="223"/>
      <c r="P25" s="223"/>
      <c r="Q25" s="223"/>
      <c r="R25" s="222"/>
      <c r="S25" s="224"/>
      <c r="T25" s="225"/>
      <c r="U25" s="225"/>
      <c r="V25" s="225"/>
      <c r="W25" s="225"/>
      <c r="X25" s="225"/>
      <c r="Y25" s="225"/>
      <c r="Z25" s="226"/>
    </row>
    <row r="26" spans="1:27" s="1" customFormat="1" x14ac:dyDescent="0.2">
      <c r="A26" s="224"/>
      <c r="B26" s="225"/>
      <c r="C26" s="221"/>
      <c r="D26" s="222"/>
      <c r="E26" s="221"/>
      <c r="F26" s="222"/>
      <c r="G26" s="221"/>
      <c r="H26" s="222"/>
      <c r="I26" s="221"/>
      <c r="J26" s="222"/>
      <c r="K26" s="221"/>
      <c r="L26" s="223"/>
      <c r="M26" s="223"/>
      <c r="N26" s="223"/>
      <c r="O26" s="223"/>
      <c r="P26" s="223"/>
      <c r="Q26" s="223"/>
      <c r="R26" s="222"/>
      <c r="S26" s="224"/>
      <c r="T26" s="225"/>
      <c r="U26" s="225"/>
      <c r="V26" s="225"/>
      <c r="W26" s="225"/>
      <c r="X26" s="225"/>
      <c r="Y26" s="225"/>
      <c r="Z26" s="226"/>
    </row>
    <row r="27" spans="1:27" s="2" customFormat="1" x14ac:dyDescent="0.2">
      <c r="A27" s="231"/>
      <c r="B27" s="232"/>
      <c r="C27" s="234"/>
      <c r="D27" s="236"/>
      <c r="E27" s="234"/>
      <c r="F27" s="236"/>
      <c r="G27" s="234"/>
      <c r="H27" s="236"/>
      <c r="I27" s="234"/>
      <c r="J27" s="236"/>
      <c r="K27" s="234"/>
      <c r="L27" s="235"/>
      <c r="M27" s="235"/>
      <c r="N27" s="235"/>
      <c r="O27" s="235"/>
      <c r="P27" s="235"/>
      <c r="Q27" s="235"/>
      <c r="R27" s="236"/>
      <c r="S27" s="231"/>
      <c r="T27" s="232"/>
      <c r="U27" s="232"/>
      <c r="V27" s="232"/>
      <c r="W27" s="232"/>
      <c r="X27" s="232"/>
      <c r="Y27" s="232"/>
      <c r="Z27" s="233"/>
      <c r="AA27" s="1"/>
    </row>
    <row r="28" spans="1:27" s="1" customFormat="1" ht="18.75" x14ac:dyDescent="0.2">
      <c r="A28" s="14">
        <f>S22+1</f>
        <v>45123</v>
      </c>
      <c r="B28" s="15"/>
      <c r="C28" s="12">
        <f>A28+1</f>
        <v>45124</v>
      </c>
      <c r="D28" s="13"/>
      <c r="E28" s="12">
        <f>C28+1</f>
        <v>45125</v>
      </c>
      <c r="F28" s="13"/>
      <c r="G28" s="12">
        <f>E28+1</f>
        <v>45126</v>
      </c>
      <c r="H28" s="13"/>
      <c r="I28" s="12">
        <f>G28+1</f>
        <v>45127</v>
      </c>
      <c r="J28" s="13"/>
      <c r="K28" s="239">
        <f>I28+1</f>
        <v>45128</v>
      </c>
      <c r="L28" s="240"/>
      <c r="M28" s="241"/>
      <c r="N28" s="241"/>
      <c r="O28" s="241"/>
      <c r="P28" s="241"/>
      <c r="Q28" s="241"/>
      <c r="R28" s="242"/>
      <c r="S28" s="248">
        <f>K28+1</f>
        <v>45129</v>
      </c>
      <c r="T28" s="249"/>
      <c r="U28" s="237"/>
      <c r="V28" s="237"/>
      <c r="W28" s="237"/>
      <c r="X28" s="237"/>
      <c r="Y28" s="237"/>
      <c r="Z28" s="238"/>
    </row>
    <row r="29" spans="1:27" s="1" customFormat="1" x14ac:dyDescent="0.2">
      <c r="A29" s="224"/>
      <c r="B29" s="225"/>
      <c r="C29" s="221"/>
      <c r="D29" s="222"/>
      <c r="E29" s="221"/>
      <c r="F29" s="222"/>
      <c r="G29" s="221"/>
      <c r="H29" s="222"/>
      <c r="I29" s="221"/>
      <c r="J29" s="222"/>
      <c r="K29" s="221"/>
      <c r="L29" s="223"/>
      <c r="M29" s="223"/>
      <c r="N29" s="223"/>
      <c r="O29" s="223"/>
      <c r="P29" s="223"/>
      <c r="Q29" s="223"/>
      <c r="R29" s="222"/>
      <c r="S29" s="224"/>
      <c r="T29" s="225"/>
      <c r="U29" s="225"/>
      <c r="V29" s="225"/>
      <c r="W29" s="225"/>
      <c r="X29" s="225"/>
      <c r="Y29" s="225"/>
      <c r="Z29" s="226"/>
    </row>
    <row r="30" spans="1:27" s="1" customFormat="1" x14ac:dyDescent="0.2">
      <c r="A30" s="224"/>
      <c r="B30" s="225"/>
      <c r="C30" s="221"/>
      <c r="D30" s="222"/>
      <c r="E30" s="221"/>
      <c r="F30" s="222"/>
      <c r="G30" s="221"/>
      <c r="H30" s="222"/>
      <c r="I30" s="221"/>
      <c r="J30" s="222"/>
      <c r="K30" s="221"/>
      <c r="L30" s="223"/>
      <c r="M30" s="223"/>
      <c r="N30" s="223"/>
      <c r="O30" s="223"/>
      <c r="P30" s="223"/>
      <c r="Q30" s="223"/>
      <c r="R30" s="222"/>
      <c r="S30" s="224"/>
      <c r="T30" s="225"/>
      <c r="U30" s="225"/>
      <c r="V30" s="225"/>
      <c r="W30" s="225"/>
      <c r="X30" s="225"/>
      <c r="Y30" s="225"/>
      <c r="Z30" s="226"/>
    </row>
    <row r="31" spans="1:27" s="1" customFormat="1" x14ac:dyDescent="0.2">
      <c r="A31" s="224"/>
      <c r="B31" s="225"/>
      <c r="C31" s="221"/>
      <c r="D31" s="222"/>
      <c r="E31" s="221"/>
      <c r="F31" s="222"/>
      <c r="G31" s="221"/>
      <c r="H31" s="222"/>
      <c r="I31" s="221"/>
      <c r="J31" s="222"/>
      <c r="K31" s="221"/>
      <c r="L31" s="223"/>
      <c r="M31" s="223"/>
      <c r="N31" s="223"/>
      <c r="O31" s="223"/>
      <c r="P31" s="223"/>
      <c r="Q31" s="223"/>
      <c r="R31" s="222"/>
      <c r="S31" s="224"/>
      <c r="T31" s="225"/>
      <c r="U31" s="225"/>
      <c r="V31" s="225"/>
      <c r="W31" s="225"/>
      <c r="X31" s="225"/>
      <c r="Y31" s="225"/>
      <c r="Z31" s="226"/>
    </row>
    <row r="32" spans="1:27" s="1" customFormat="1" x14ac:dyDescent="0.2">
      <c r="A32" s="224"/>
      <c r="B32" s="225"/>
      <c r="C32" s="221"/>
      <c r="D32" s="222"/>
      <c r="E32" s="221"/>
      <c r="F32" s="222"/>
      <c r="G32" s="221"/>
      <c r="H32" s="222"/>
      <c r="I32" s="221"/>
      <c r="J32" s="222"/>
      <c r="K32" s="221"/>
      <c r="L32" s="223"/>
      <c r="M32" s="223"/>
      <c r="N32" s="223"/>
      <c r="O32" s="223"/>
      <c r="P32" s="223"/>
      <c r="Q32" s="223"/>
      <c r="R32" s="222"/>
      <c r="S32" s="224"/>
      <c r="T32" s="225"/>
      <c r="U32" s="225"/>
      <c r="V32" s="225"/>
      <c r="W32" s="225"/>
      <c r="X32" s="225"/>
      <c r="Y32" s="225"/>
      <c r="Z32" s="226"/>
    </row>
    <row r="33" spans="1:27" s="2" customFormat="1" x14ac:dyDescent="0.2">
      <c r="A33" s="231"/>
      <c r="B33" s="232"/>
      <c r="C33" s="234"/>
      <c r="D33" s="236"/>
      <c r="E33" s="234"/>
      <c r="F33" s="236"/>
      <c r="G33" s="234"/>
      <c r="H33" s="236"/>
      <c r="I33" s="234"/>
      <c r="J33" s="236"/>
      <c r="K33" s="234"/>
      <c r="L33" s="235"/>
      <c r="M33" s="235"/>
      <c r="N33" s="235"/>
      <c r="O33" s="235"/>
      <c r="P33" s="235"/>
      <c r="Q33" s="235"/>
      <c r="R33" s="236"/>
      <c r="S33" s="231"/>
      <c r="T33" s="232"/>
      <c r="U33" s="232"/>
      <c r="V33" s="232"/>
      <c r="W33" s="232"/>
      <c r="X33" s="232"/>
      <c r="Y33" s="232"/>
      <c r="Z33" s="233"/>
      <c r="AA33" s="1"/>
    </row>
    <row r="34" spans="1:27" s="1" customFormat="1" ht="18.75" x14ac:dyDescent="0.2">
      <c r="A34" s="14">
        <f>S28+1</f>
        <v>45130</v>
      </c>
      <c r="B34" s="15"/>
      <c r="C34" s="12">
        <f>A34+1</f>
        <v>45131</v>
      </c>
      <c r="D34" s="13"/>
      <c r="E34" s="12">
        <f>C34+1</f>
        <v>45132</v>
      </c>
      <c r="F34" s="13"/>
      <c r="G34" s="12">
        <f>E34+1</f>
        <v>45133</v>
      </c>
      <c r="H34" s="13"/>
      <c r="I34" s="12">
        <f>G34+1</f>
        <v>45134</v>
      </c>
      <c r="J34" s="13"/>
      <c r="K34" s="239">
        <f>I34+1</f>
        <v>45135</v>
      </c>
      <c r="L34" s="240"/>
      <c r="M34" s="241"/>
      <c r="N34" s="241"/>
      <c r="O34" s="241"/>
      <c r="P34" s="241"/>
      <c r="Q34" s="241"/>
      <c r="R34" s="242"/>
      <c r="S34" s="248">
        <f>K34+1</f>
        <v>45136</v>
      </c>
      <c r="T34" s="249"/>
      <c r="U34" s="237"/>
      <c r="V34" s="237"/>
      <c r="W34" s="237"/>
      <c r="X34" s="237"/>
      <c r="Y34" s="237"/>
      <c r="Z34" s="238"/>
    </row>
    <row r="35" spans="1:27" s="1" customFormat="1" x14ac:dyDescent="0.2">
      <c r="A35" s="224"/>
      <c r="B35" s="225"/>
      <c r="C35" s="221"/>
      <c r="D35" s="222"/>
      <c r="E35" s="221"/>
      <c r="F35" s="222"/>
      <c r="G35" s="221"/>
      <c r="H35" s="222"/>
      <c r="I35" s="221"/>
      <c r="J35" s="222"/>
      <c r="K35" s="221"/>
      <c r="L35" s="223"/>
      <c r="M35" s="223"/>
      <c r="N35" s="223"/>
      <c r="O35" s="223"/>
      <c r="P35" s="223"/>
      <c r="Q35" s="223"/>
      <c r="R35" s="222"/>
      <c r="S35" s="224"/>
      <c r="T35" s="225"/>
      <c r="U35" s="225"/>
      <c r="V35" s="225"/>
      <c r="W35" s="225"/>
      <c r="X35" s="225"/>
      <c r="Y35" s="225"/>
      <c r="Z35" s="226"/>
    </row>
    <row r="36" spans="1:27" s="1" customFormat="1" x14ac:dyDescent="0.2">
      <c r="A36" s="224"/>
      <c r="B36" s="225"/>
      <c r="C36" s="221"/>
      <c r="D36" s="222"/>
      <c r="E36" s="221"/>
      <c r="F36" s="222"/>
      <c r="G36" s="221"/>
      <c r="H36" s="222"/>
      <c r="I36" s="221"/>
      <c r="J36" s="222"/>
      <c r="K36" s="221"/>
      <c r="L36" s="223"/>
      <c r="M36" s="223"/>
      <c r="N36" s="223"/>
      <c r="O36" s="223"/>
      <c r="P36" s="223"/>
      <c r="Q36" s="223"/>
      <c r="R36" s="222"/>
      <c r="S36" s="224"/>
      <c r="T36" s="225"/>
      <c r="U36" s="225"/>
      <c r="V36" s="225"/>
      <c r="W36" s="225"/>
      <c r="X36" s="225"/>
      <c r="Y36" s="225"/>
      <c r="Z36" s="226"/>
    </row>
    <row r="37" spans="1:27" s="1" customFormat="1" x14ac:dyDescent="0.2">
      <c r="A37" s="224"/>
      <c r="B37" s="225"/>
      <c r="C37" s="221"/>
      <c r="D37" s="222"/>
      <c r="E37" s="221"/>
      <c r="F37" s="222"/>
      <c r="G37" s="221"/>
      <c r="H37" s="222"/>
      <c r="I37" s="221"/>
      <c r="J37" s="222"/>
      <c r="K37" s="221"/>
      <c r="L37" s="223"/>
      <c r="M37" s="223"/>
      <c r="N37" s="223"/>
      <c r="O37" s="223"/>
      <c r="P37" s="223"/>
      <c r="Q37" s="223"/>
      <c r="R37" s="222"/>
      <c r="S37" s="224"/>
      <c r="T37" s="225"/>
      <c r="U37" s="225"/>
      <c r="V37" s="225"/>
      <c r="W37" s="225"/>
      <c r="X37" s="225"/>
      <c r="Y37" s="225"/>
      <c r="Z37" s="226"/>
    </row>
    <row r="38" spans="1:27" s="1" customFormat="1" x14ac:dyDescent="0.2">
      <c r="A38" s="224"/>
      <c r="B38" s="225"/>
      <c r="C38" s="221"/>
      <c r="D38" s="222"/>
      <c r="E38" s="221"/>
      <c r="F38" s="222"/>
      <c r="G38" s="221"/>
      <c r="H38" s="222"/>
      <c r="I38" s="221"/>
      <c r="J38" s="222"/>
      <c r="K38" s="221"/>
      <c r="L38" s="223"/>
      <c r="M38" s="223"/>
      <c r="N38" s="223"/>
      <c r="O38" s="223"/>
      <c r="P38" s="223"/>
      <c r="Q38" s="223"/>
      <c r="R38" s="222"/>
      <c r="S38" s="224"/>
      <c r="T38" s="225"/>
      <c r="U38" s="225"/>
      <c r="V38" s="225"/>
      <c r="W38" s="225"/>
      <c r="X38" s="225"/>
      <c r="Y38" s="225"/>
      <c r="Z38" s="226"/>
    </row>
    <row r="39" spans="1:27" s="2" customFormat="1" x14ac:dyDescent="0.2">
      <c r="A39" s="231"/>
      <c r="B39" s="232"/>
      <c r="C39" s="234"/>
      <c r="D39" s="236"/>
      <c r="E39" s="234"/>
      <c r="F39" s="236"/>
      <c r="G39" s="234"/>
      <c r="H39" s="236"/>
      <c r="I39" s="234"/>
      <c r="J39" s="236"/>
      <c r="K39" s="234"/>
      <c r="L39" s="235"/>
      <c r="M39" s="235"/>
      <c r="N39" s="235"/>
      <c r="O39" s="235"/>
      <c r="P39" s="235"/>
      <c r="Q39" s="235"/>
      <c r="R39" s="236"/>
      <c r="S39" s="231"/>
      <c r="T39" s="232"/>
      <c r="U39" s="232"/>
      <c r="V39" s="232"/>
      <c r="W39" s="232"/>
      <c r="X39" s="232"/>
      <c r="Y39" s="232"/>
      <c r="Z39" s="233"/>
      <c r="AA39" s="1"/>
    </row>
    <row r="40" spans="1:27" ht="18.75" x14ac:dyDescent="0.2">
      <c r="A40" s="14">
        <f>S34+1</f>
        <v>45137</v>
      </c>
      <c r="B40" s="15"/>
      <c r="C40" s="12">
        <f>A40+1</f>
        <v>45138</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224"/>
      <c r="B41" s="225"/>
      <c r="C41" s="221"/>
      <c r="D41" s="222"/>
      <c r="E41" s="18"/>
      <c r="F41" s="6"/>
      <c r="G41" s="6"/>
      <c r="H41" s="6"/>
      <c r="I41" s="6"/>
      <c r="J41" s="6"/>
      <c r="K41" s="6"/>
      <c r="L41" s="6"/>
      <c r="M41" s="6"/>
      <c r="N41" s="6"/>
      <c r="O41" s="6"/>
      <c r="P41" s="6"/>
      <c r="Q41" s="6"/>
      <c r="R41" s="6"/>
      <c r="S41" s="6"/>
      <c r="T41" s="6"/>
      <c r="U41" s="6"/>
      <c r="V41" s="6"/>
      <c r="W41" s="6"/>
      <c r="X41" s="6"/>
      <c r="Y41" s="6"/>
      <c r="Z41" s="8"/>
    </row>
    <row r="42" spans="1:27" x14ac:dyDescent="0.2">
      <c r="A42" s="224"/>
      <c r="B42" s="225"/>
      <c r="C42" s="221"/>
      <c r="D42" s="222"/>
      <c r="E42" s="18"/>
      <c r="F42" s="6"/>
      <c r="G42" s="6"/>
      <c r="H42" s="6"/>
      <c r="I42" s="6"/>
      <c r="J42" s="6"/>
      <c r="K42" s="6"/>
      <c r="L42" s="6"/>
      <c r="M42" s="6"/>
      <c r="N42" s="6"/>
      <c r="O42" s="6"/>
      <c r="P42" s="6"/>
      <c r="Q42" s="6"/>
      <c r="R42" s="6"/>
      <c r="S42" s="6"/>
      <c r="T42" s="6"/>
      <c r="U42" s="6"/>
      <c r="V42" s="6"/>
      <c r="W42" s="6"/>
      <c r="X42" s="6"/>
      <c r="Y42" s="6"/>
      <c r="Z42" s="7"/>
    </row>
    <row r="43" spans="1:27" x14ac:dyDescent="0.2">
      <c r="A43" s="224"/>
      <c r="B43" s="225"/>
      <c r="C43" s="221"/>
      <c r="D43" s="222"/>
      <c r="E43" s="18"/>
      <c r="F43" s="6"/>
      <c r="G43" s="6"/>
      <c r="H43" s="6"/>
      <c r="I43" s="6"/>
      <c r="J43" s="6"/>
      <c r="K43" s="6"/>
      <c r="L43" s="6"/>
      <c r="M43" s="6"/>
      <c r="N43" s="6"/>
      <c r="O43" s="6"/>
      <c r="P43" s="6"/>
      <c r="Q43" s="6"/>
      <c r="R43" s="6"/>
      <c r="S43" s="6"/>
      <c r="T43" s="6"/>
      <c r="U43" s="6"/>
      <c r="V43" s="6"/>
      <c r="W43" s="6"/>
      <c r="X43" s="6"/>
      <c r="Y43" s="6"/>
      <c r="Z43" s="7"/>
    </row>
    <row r="44" spans="1:27" x14ac:dyDescent="0.2">
      <c r="A44" s="224"/>
      <c r="B44" s="225"/>
      <c r="C44" s="221"/>
      <c r="D44" s="222"/>
      <c r="E44" s="18"/>
      <c r="F44" s="6"/>
      <c r="G44" s="6"/>
      <c r="H44" s="6"/>
      <c r="I44" s="6"/>
      <c r="J44" s="6"/>
      <c r="K44" s="229" t="s">
        <v>5</v>
      </c>
      <c r="L44" s="229"/>
      <c r="M44" s="229"/>
      <c r="N44" s="229"/>
      <c r="O44" s="229"/>
      <c r="P44" s="229"/>
      <c r="Q44" s="229"/>
      <c r="R44" s="229"/>
      <c r="S44" s="229"/>
      <c r="T44" s="229"/>
      <c r="U44" s="229"/>
      <c r="V44" s="229"/>
      <c r="W44" s="229"/>
      <c r="X44" s="229"/>
      <c r="Y44" s="229"/>
      <c r="Z44" s="230"/>
    </row>
    <row r="45" spans="1:27" s="1" customFormat="1" x14ac:dyDescent="0.2">
      <c r="A45" s="231"/>
      <c r="B45" s="232"/>
      <c r="C45" s="234"/>
      <c r="D45" s="236"/>
      <c r="E45" s="19"/>
      <c r="F45" s="20"/>
      <c r="G45" s="20"/>
      <c r="H45" s="20"/>
      <c r="I45" s="20"/>
      <c r="J45" s="20"/>
      <c r="K45" s="227" t="s">
        <v>4</v>
      </c>
      <c r="L45" s="227"/>
      <c r="M45" s="227"/>
      <c r="N45" s="227"/>
      <c r="O45" s="227"/>
      <c r="P45" s="227"/>
      <c r="Q45" s="227"/>
      <c r="R45" s="227"/>
      <c r="S45" s="227"/>
      <c r="T45" s="227"/>
      <c r="U45" s="227"/>
      <c r="V45" s="227"/>
      <c r="W45" s="227"/>
      <c r="X45" s="227"/>
      <c r="Y45" s="227"/>
      <c r="Z45" s="22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zoomScaleNormal="100" workbookViewId="0"/>
  </sheetViews>
  <sheetFormatPr defaultColWidth="9.140625" defaultRowHeight="12.75" x14ac:dyDescent="0.2"/>
  <cols>
    <col min="1" max="1" width="2.85546875" style="30" customWidth="1"/>
    <col min="2" max="2" width="87.140625" style="29" customWidth="1"/>
    <col min="3" max="16384" width="9.140625" style="30"/>
  </cols>
  <sheetData>
    <row r="1" spans="2:4" ht="46.5" customHeight="1" x14ac:dyDescent="0.2">
      <c r="D1" s="31"/>
    </row>
    <row r="2" spans="2:4" s="34" customFormat="1" ht="15.75" x14ac:dyDescent="0.2">
      <c r="B2" s="32" t="s">
        <v>14</v>
      </c>
      <c r="C2" s="32"/>
      <c r="D2" s="33"/>
    </row>
    <row r="3" spans="2:4" s="33" customFormat="1" ht="13.5" customHeight="1" x14ac:dyDescent="0.2">
      <c r="B3" s="35" t="s">
        <v>4</v>
      </c>
      <c r="C3" s="35"/>
    </row>
    <row r="5" spans="2:4" s="37" customFormat="1" ht="26.25" x14ac:dyDescent="0.4">
      <c r="B5" s="36" t="s">
        <v>11</v>
      </c>
    </row>
    <row r="6" spans="2:4" ht="75" x14ac:dyDescent="0.2">
      <c r="B6" s="38" t="s">
        <v>17</v>
      </c>
    </row>
    <row r="7" spans="2:4" ht="15" x14ac:dyDescent="0.2">
      <c r="B7" s="39"/>
    </row>
    <row r="8" spans="2:4" s="37" customFormat="1" ht="26.25" x14ac:dyDescent="0.4">
      <c r="B8" s="36" t="s">
        <v>15</v>
      </c>
    </row>
    <row r="9" spans="2:4" ht="15" x14ac:dyDescent="0.2">
      <c r="B9" s="38" t="s">
        <v>16</v>
      </c>
    </row>
    <row r="10" spans="2:4" ht="14.25" x14ac:dyDescent="0.2">
      <c r="B10" s="40" t="s">
        <v>15</v>
      </c>
    </row>
    <row r="11" spans="2:4" ht="15" x14ac:dyDescent="0.2">
      <c r="B11" s="39"/>
    </row>
    <row r="12" spans="2:4" s="37" customFormat="1" ht="26.25" x14ac:dyDescent="0.4">
      <c r="B12" s="36" t="s">
        <v>6</v>
      </c>
    </row>
    <row r="13" spans="2:4" ht="60" x14ac:dyDescent="0.2">
      <c r="B13" s="38" t="s">
        <v>12</v>
      </c>
    </row>
    <row r="14" spans="2:4" ht="15" x14ac:dyDescent="0.2">
      <c r="B14" s="39"/>
    </row>
    <row r="15" spans="2:4" ht="75" x14ac:dyDescent="0.2">
      <c r="B15" s="38" t="s">
        <v>13</v>
      </c>
    </row>
  </sheetData>
  <hyperlinks>
    <hyperlink ref="B10" r:id="rId1" xr:uid="{00000000-0004-0000-0C00-000000000000}"/>
    <hyperlink ref="B2" r:id="rId2" xr:uid="{00000000-0004-0000-0C00-000001000000}"/>
    <hyperlink ref="B3" r:id="rId3" xr:uid="{00000000-0004-0000-0C00-000002000000}"/>
  </hyperlinks>
  <pageMargins left="0.5" right="0.5" top="0.5" bottom="0.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23"/>
  <sheetViews>
    <sheetView showGridLines="0" workbookViewId="0">
      <selection sqref="A1:H1"/>
    </sheetView>
  </sheetViews>
  <sheetFormatPr defaultRowHeight="12.75" x14ac:dyDescent="0.2"/>
  <cols>
    <col min="1" max="1" width="5.7109375" customWidth="1"/>
    <col min="2" max="2" width="15.7109375" customWidth="1"/>
    <col min="3" max="3" width="5.7109375" customWidth="1"/>
    <col min="4" max="4" width="15.7109375" customWidth="1"/>
    <col min="5" max="5" width="5.7109375" customWidth="1"/>
    <col min="6" max="6" width="15.7109375" customWidth="1"/>
    <col min="7" max="7" width="5.7109375" customWidth="1"/>
    <col min="8" max="8" width="15.7109375" customWidth="1"/>
    <col min="9" max="9" width="5.7109375" customWidth="1"/>
    <col min="10" max="10" width="15.7109375" customWidth="1"/>
    <col min="11" max="11" width="5.7109375" customWidth="1"/>
    <col min="12" max="12" width="15.7109375" customWidth="1"/>
    <col min="13" max="13" width="5.7109375" customWidth="1"/>
    <col min="14" max="14" width="15.7109375" customWidth="1"/>
    <col min="16" max="17" width="15.7109375" customWidth="1"/>
    <col min="18" max="18" width="30.7109375" customWidth="1"/>
    <col min="19" max="30" width="15.7109375" customWidth="1"/>
    <col min="31" max="31" width="15.7109375" style="82" customWidth="1"/>
  </cols>
  <sheetData>
    <row r="1" spans="1:31" s="3" customFormat="1" ht="75" customHeight="1" x14ac:dyDescent="0.2">
      <c r="A1" s="243">
        <f>DATE('1'!AD18,'1'!AD20+2,1)</f>
        <v>44835</v>
      </c>
      <c r="B1" s="243"/>
      <c r="C1" s="243"/>
      <c r="D1" s="243"/>
      <c r="E1" s="243"/>
      <c r="F1" s="243"/>
      <c r="G1" s="243"/>
      <c r="H1" s="243"/>
      <c r="I1" s="11"/>
      <c r="J1" s="11"/>
      <c r="K1" s="310"/>
      <c r="L1" s="310"/>
      <c r="M1" s="310"/>
      <c r="N1" s="310"/>
      <c r="AE1" s="80"/>
    </row>
    <row r="2" spans="1:31" s="1" customFormat="1" ht="30" customHeight="1" thickBot="1" x14ac:dyDescent="0.25">
      <c r="A2" s="244">
        <f>A3</f>
        <v>44829</v>
      </c>
      <c r="B2" s="245"/>
      <c r="C2" s="245">
        <f>C3</f>
        <v>44830</v>
      </c>
      <c r="D2" s="245"/>
      <c r="E2" s="245">
        <f>E3</f>
        <v>44831</v>
      </c>
      <c r="F2" s="245"/>
      <c r="G2" s="245">
        <f>G3</f>
        <v>44832</v>
      </c>
      <c r="H2" s="245"/>
      <c r="I2" s="245">
        <f>I3</f>
        <v>44833</v>
      </c>
      <c r="J2" s="245"/>
      <c r="K2" s="245">
        <f>K3</f>
        <v>44834</v>
      </c>
      <c r="L2" s="245"/>
      <c r="M2" s="245">
        <f>M3</f>
        <v>44835</v>
      </c>
      <c r="N2" s="283"/>
      <c r="P2" s="292" t="s">
        <v>22</v>
      </c>
      <c r="Q2" s="292"/>
      <c r="R2" s="292"/>
      <c r="S2" s="292"/>
      <c r="T2" s="292"/>
      <c r="U2" s="292"/>
      <c r="V2" s="292"/>
      <c r="W2" s="292"/>
      <c r="X2" s="292"/>
      <c r="Y2" s="292"/>
      <c r="Z2" s="292"/>
      <c r="AA2" s="292"/>
      <c r="AB2" s="292"/>
      <c r="AC2" s="292"/>
      <c r="AD2" s="292"/>
      <c r="AE2" s="292"/>
    </row>
    <row r="3" spans="1:31" s="1" customFormat="1" ht="30" customHeight="1" x14ac:dyDescent="0.2">
      <c r="A3" s="14">
        <f>$A$1-(WEEKDAY($A$1,1)-(start_day-1))-IF((WEEKDAY($A$1,1)-(start_day-1))&lt;=0,7,0)+1</f>
        <v>44829</v>
      </c>
      <c r="B3" s="15"/>
      <c r="C3" s="12">
        <f>A3+1</f>
        <v>44830</v>
      </c>
      <c r="D3" s="13"/>
      <c r="E3" s="12">
        <f>C3+1</f>
        <v>44831</v>
      </c>
      <c r="F3" s="13"/>
      <c r="G3" s="12">
        <f>E3+1</f>
        <v>44832</v>
      </c>
      <c r="H3" s="13"/>
      <c r="I3" s="12">
        <f>G3+1</f>
        <v>44833</v>
      </c>
      <c r="J3" s="13"/>
      <c r="K3" s="78">
        <f>I3+1</f>
        <v>44834</v>
      </c>
      <c r="L3" s="79"/>
      <c r="M3" s="67">
        <f>K3+1</f>
        <v>44835</v>
      </c>
      <c r="N3" s="73"/>
      <c r="P3" s="250" t="s">
        <v>65</v>
      </c>
      <c r="Q3" s="250" t="s">
        <v>88</v>
      </c>
      <c r="R3" s="250" t="s">
        <v>66</v>
      </c>
      <c r="S3" s="250" t="s">
        <v>107</v>
      </c>
      <c r="T3" s="250" t="s">
        <v>77</v>
      </c>
      <c r="U3" s="250" t="s">
        <v>78</v>
      </c>
      <c r="V3" s="250" t="s">
        <v>79</v>
      </c>
      <c r="W3" s="250" t="s">
        <v>80</v>
      </c>
      <c r="X3" s="250" t="s">
        <v>81</v>
      </c>
      <c r="Y3" s="250" t="s">
        <v>82</v>
      </c>
      <c r="Z3" s="250" t="s">
        <v>83</v>
      </c>
      <c r="AA3" s="250" t="s">
        <v>84</v>
      </c>
      <c r="AB3" s="250" t="s">
        <v>85</v>
      </c>
      <c r="AC3" s="250" t="s">
        <v>86</v>
      </c>
      <c r="AD3" s="250" t="s">
        <v>87</v>
      </c>
      <c r="AE3" s="311" t="s">
        <v>67</v>
      </c>
    </row>
    <row r="4" spans="1:31" s="1" customFormat="1" ht="30" customHeight="1" x14ac:dyDescent="0.2">
      <c r="A4" s="224"/>
      <c r="B4" s="225"/>
      <c r="C4" s="221"/>
      <c r="D4" s="222"/>
      <c r="E4" s="221"/>
      <c r="F4" s="222"/>
      <c r="G4" s="221"/>
      <c r="H4" s="222"/>
      <c r="I4" s="221"/>
      <c r="J4" s="222"/>
      <c r="K4" s="221"/>
      <c r="L4" s="223"/>
      <c r="M4" s="224"/>
      <c r="N4" s="255"/>
      <c r="P4" s="251"/>
      <c r="Q4" s="251"/>
      <c r="R4" s="251"/>
      <c r="S4" s="251"/>
      <c r="T4" s="251"/>
      <c r="U4" s="251"/>
      <c r="V4" s="251"/>
      <c r="W4" s="251"/>
      <c r="X4" s="251"/>
      <c r="Y4" s="251"/>
      <c r="Z4" s="251"/>
      <c r="AA4" s="251"/>
      <c r="AB4" s="251"/>
      <c r="AC4" s="251"/>
      <c r="AD4" s="251"/>
      <c r="AE4" s="312"/>
    </row>
    <row r="5" spans="1:31" s="1" customFormat="1" ht="30" customHeight="1" x14ac:dyDescent="0.2">
      <c r="A5" s="224"/>
      <c r="B5" s="225"/>
      <c r="C5" s="221"/>
      <c r="D5" s="222"/>
      <c r="E5" s="221"/>
      <c r="F5" s="222"/>
      <c r="G5" s="221"/>
      <c r="H5" s="222"/>
      <c r="I5" s="221"/>
      <c r="J5" s="222"/>
      <c r="K5" s="221"/>
      <c r="L5" s="223"/>
      <c r="M5" s="224"/>
      <c r="N5" s="255"/>
      <c r="P5" s="54" t="s">
        <v>76</v>
      </c>
      <c r="Q5" s="54" t="s">
        <v>43</v>
      </c>
      <c r="R5" s="54" t="s">
        <v>70</v>
      </c>
      <c r="S5" s="54"/>
      <c r="T5" s="77" t="s">
        <v>72</v>
      </c>
      <c r="U5" s="54" t="s">
        <v>44</v>
      </c>
      <c r="V5" s="54">
        <v>20</v>
      </c>
      <c r="W5" s="77" t="s">
        <v>73</v>
      </c>
      <c r="X5" s="54"/>
      <c r="Y5" s="54"/>
      <c r="Z5" s="83"/>
      <c r="AA5" s="83"/>
      <c r="AB5" s="83"/>
      <c r="AC5" s="83"/>
      <c r="AD5" s="54"/>
      <c r="AE5" s="85">
        <v>1</v>
      </c>
    </row>
    <row r="6" spans="1:31" s="1" customFormat="1" ht="30" customHeight="1" x14ac:dyDescent="0.2">
      <c r="A6" s="14">
        <f>M3+1</f>
        <v>44836</v>
      </c>
      <c r="B6" s="15"/>
      <c r="C6" s="12">
        <f>A6+1</f>
        <v>44837</v>
      </c>
      <c r="D6" s="13"/>
      <c r="E6" s="12">
        <f>C6+1</f>
        <v>44838</v>
      </c>
      <c r="F6" s="13"/>
      <c r="G6" s="12">
        <f>E6+1</f>
        <v>44839</v>
      </c>
      <c r="H6" s="13"/>
      <c r="I6" s="12">
        <f>G6+1</f>
        <v>44840</v>
      </c>
      <c r="J6" s="13"/>
      <c r="K6" s="78">
        <f>I6+1</f>
        <v>44841</v>
      </c>
      <c r="L6" s="79"/>
      <c r="M6" s="67">
        <f>K6+1</f>
        <v>44842</v>
      </c>
      <c r="N6" s="73"/>
      <c r="P6" s="106">
        <v>44853</v>
      </c>
      <c r="Q6" s="107" t="s">
        <v>93</v>
      </c>
      <c r="R6" s="108" t="s">
        <v>111</v>
      </c>
      <c r="S6" s="108" t="s">
        <v>112</v>
      </c>
      <c r="T6" s="54" t="s">
        <v>110</v>
      </c>
      <c r="U6" s="54" t="s">
        <v>62</v>
      </c>
      <c r="V6" s="54">
        <v>30</v>
      </c>
      <c r="W6" s="54" t="s">
        <v>63</v>
      </c>
      <c r="X6" s="54" t="s">
        <v>74</v>
      </c>
      <c r="Y6" s="54" t="s">
        <v>74</v>
      </c>
      <c r="Z6" s="83" t="s">
        <v>74</v>
      </c>
      <c r="AA6" s="83" t="s">
        <v>74</v>
      </c>
      <c r="AB6" s="83" t="s">
        <v>31</v>
      </c>
      <c r="AC6" s="83" t="s">
        <v>74</v>
      </c>
      <c r="AD6" s="54" t="s">
        <v>74</v>
      </c>
      <c r="AE6" s="85">
        <v>1</v>
      </c>
    </row>
    <row r="7" spans="1:31" s="1" customFormat="1" ht="30" customHeight="1" x14ac:dyDescent="0.2">
      <c r="A7" s="224"/>
      <c r="B7" s="225"/>
      <c r="C7" s="221"/>
      <c r="D7" s="222"/>
      <c r="E7" s="221"/>
      <c r="F7" s="222"/>
      <c r="G7" s="221"/>
      <c r="H7" s="222"/>
      <c r="I7" s="221"/>
      <c r="J7" s="222"/>
      <c r="K7" s="221"/>
      <c r="L7" s="223"/>
      <c r="M7" s="224"/>
      <c r="N7" s="255"/>
      <c r="P7" s="53">
        <v>44861</v>
      </c>
      <c r="Q7" s="54" t="s">
        <v>105</v>
      </c>
      <c r="R7" s="54" t="s">
        <v>106</v>
      </c>
      <c r="S7" s="77" t="s">
        <v>121</v>
      </c>
      <c r="T7" s="109">
        <v>0.22916666666666666</v>
      </c>
      <c r="U7" s="54" t="s">
        <v>44</v>
      </c>
      <c r="V7" s="54" t="s">
        <v>122</v>
      </c>
      <c r="W7" s="77" t="s">
        <v>108</v>
      </c>
      <c r="X7" s="54" t="s">
        <v>74</v>
      </c>
      <c r="Y7" s="54" t="s">
        <v>74</v>
      </c>
      <c r="Z7" s="83" t="s">
        <v>74</v>
      </c>
      <c r="AA7" s="83" t="s">
        <v>74</v>
      </c>
      <c r="AB7" s="83" t="s">
        <v>74</v>
      </c>
      <c r="AC7" s="83" t="s">
        <v>74</v>
      </c>
      <c r="AD7" s="54" t="s">
        <v>74</v>
      </c>
      <c r="AE7" s="85">
        <v>1</v>
      </c>
    </row>
    <row r="8" spans="1:31" s="1" customFormat="1" ht="29.25" customHeight="1" x14ac:dyDescent="0.2">
      <c r="A8" s="224"/>
      <c r="B8" s="225"/>
      <c r="C8" s="221"/>
      <c r="D8" s="222"/>
      <c r="E8" s="221"/>
      <c r="F8" s="222"/>
      <c r="G8" s="221"/>
      <c r="H8" s="222"/>
      <c r="I8" s="221"/>
      <c r="J8" s="222"/>
      <c r="K8" s="221"/>
      <c r="L8" s="223"/>
      <c r="M8" s="224"/>
      <c r="N8" s="255"/>
      <c r="P8" s="106"/>
      <c r="Q8" s="107"/>
      <c r="R8" s="108"/>
      <c r="S8" s="108"/>
      <c r="T8" s="54"/>
      <c r="U8" s="54"/>
      <c r="V8" s="54"/>
      <c r="W8" s="54"/>
      <c r="X8" s="54"/>
      <c r="Y8" s="54"/>
      <c r="Z8" s="83"/>
      <c r="AA8" s="83"/>
      <c r="AB8" s="83"/>
      <c r="AC8" s="83"/>
      <c r="AD8" s="54"/>
      <c r="AE8" s="85"/>
    </row>
    <row r="9" spans="1:31" s="1" customFormat="1" ht="30" customHeight="1" x14ac:dyDescent="0.2">
      <c r="A9" s="14">
        <f>M6+1</f>
        <v>44843</v>
      </c>
      <c r="B9" s="15"/>
      <c r="C9" s="71">
        <f>A9+1</f>
        <v>44844</v>
      </c>
      <c r="D9" s="72"/>
      <c r="E9" s="12">
        <f>C9+1</f>
        <v>44845</v>
      </c>
      <c r="F9" s="13"/>
      <c r="G9" s="12">
        <f>E9+1</f>
        <v>44846</v>
      </c>
      <c r="H9" s="13"/>
      <c r="I9" s="12">
        <f>G9+1</f>
        <v>44847</v>
      </c>
      <c r="J9" s="13"/>
      <c r="K9" s="78">
        <f>I9+1</f>
        <v>44848</v>
      </c>
      <c r="L9" s="79"/>
      <c r="M9" s="67">
        <f>K9+1</f>
        <v>44849</v>
      </c>
      <c r="N9" s="73"/>
      <c r="P9" s="53"/>
      <c r="Q9" s="54"/>
      <c r="R9" s="54"/>
      <c r="S9" s="77"/>
      <c r="T9" s="109"/>
      <c r="U9" s="54"/>
      <c r="V9" s="54"/>
      <c r="W9" s="77"/>
      <c r="X9" s="54"/>
      <c r="Y9" s="54"/>
      <c r="Z9" s="83"/>
      <c r="AA9" s="83"/>
      <c r="AB9" s="83"/>
      <c r="AC9" s="83"/>
      <c r="AD9" s="54"/>
      <c r="AE9" s="85"/>
    </row>
    <row r="10" spans="1:31" s="1" customFormat="1" ht="30" customHeight="1" x14ac:dyDescent="0.2">
      <c r="A10" s="224"/>
      <c r="B10" s="225"/>
      <c r="C10" s="270" t="s">
        <v>128</v>
      </c>
      <c r="D10" s="271"/>
      <c r="E10" s="286"/>
      <c r="F10" s="287"/>
      <c r="G10" s="221"/>
      <c r="H10" s="222"/>
      <c r="I10" s="221"/>
      <c r="J10" s="222"/>
      <c r="K10" s="221"/>
      <c r="L10" s="223"/>
      <c r="M10" s="224"/>
      <c r="N10" s="255"/>
      <c r="P10" s="98"/>
      <c r="Q10" s="55"/>
      <c r="R10" s="55"/>
      <c r="S10" s="55"/>
      <c r="T10" s="55"/>
      <c r="U10" s="55"/>
      <c r="V10" s="55"/>
      <c r="W10" s="55"/>
      <c r="X10" s="55"/>
      <c r="Y10" s="55"/>
      <c r="Z10" s="56"/>
      <c r="AA10" s="56"/>
      <c r="AB10" s="56"/>
      <c r="AC10" s="56"/>
      <c r="AD10" s="55"/>
      <c r="AE10" s="84"/>
    </row>
    <row r="11" spans="1:31" s="1" customFormat="1" ht="30" customHeight="1" x14ac:dyDescent="0.2">
      <c r="A11" s="224"/>
      <c r="B11" s="225"/>
      <c r="C11" s="284"/>
      <c r="D11" s="306"/>
      <c r="E11" s="221"/>
      <c r="F11" s="222"/>
      <c r="G11" s="221"/>
      <c r="H11" s="222"/>
      <c r="I11" s="221"/>
      <c r="J11" s="222"/>
      <c r="K11" s="221"/>
      <c r="L11" s="223"/>
      <c r="M11" s="224"/>
      <c r="N11" s="255"/>
      <c r="P11" s="98"/>
      <c r="Q11" s="55"/>
      <c r="R11" s="55"/>
      <c r="S11" s="55"/>
      <c r="T11" s="55"/>
      <c r="U11" s="55"/>
      <c r="V11" s="55"/>
      <c r="W11" s="55"/>
      <c r="X11" s="55"/>
      <c r="Y11" s="55"/>
      <c r="Z11" s="56"/>
      <c r="AA11" s="56"/>
      <c r="AB11" s="56"/>
      <c r="AC11" s="56"/>
      <c r="AD11" s="55"/>
      <c r="AE11" s="84"/>
    </row>
    <row r="12" spans="1:31" s="1" customFormat="1" ht="30" customHeight="1" x14ac:dyDescent="0.2">
      <c r="A12" s="14">
        <f>M9+1</f>
        <v>44850</v>
      </c>
      <c r="B12" s="15"/>
      <c r="C12" s="71">
        <f>A12+1</f>
        <v>44851</v>
      </c>
      <c r="D12" s="72"/>
      <c r="E12" s="71">
        <f>C12+1</f>
        <v>44852</v>
      </c>
      <c r="F12" s="72"/>
      <c r="G12" s="12">
        <f>E12+1</f>
        <v>44853</v>
      </c>
      <c r="H12" s="13"/>
      <c r="I12" s="12">
        <f>G12+1</f>
        <v>44854</v>
      </c>
      <c r="J12" s="13"/>
      <c r="K12" s="78">
        <f>I12+1</f>
        <v>44855</v>
      </c>
      <c r="L12" s="79"/>
      <c r="M12" s="67">
        <f>K12+1</f>
        <v>44856</v>
      </c>
      <c r="N12" s="73"/>
      <c r="P12" s="98"/>
      <c r="Q12" s="55"/>
      <c r="R12" s="55"/>
      <c r="S12" s="55"/>
      <c r="T12" s="55"/>
      <c r="U12" s="55"/>
      <c r="V12" s="55"/>
      <c r="W12" s="55"/>
      <c r="X12" s="55"/>
      <c r="Y12" s="55"/>
      <c r="Z12" s="56"/>
      <c r="AA12" s="56"/>
      <c r="AB12" s="56"/>
      <c r="AC12" s="56"/>
      <c r="AD12" s="55"/>
      <c r="AE12" s="84"/>
    </row>
    <row r="13" spans="1:31" s="1" customFormat="1" ht="30" customHeight="1" x14ac:dyDescent="0.2">
      <c r="A13" s="224"/>
      <c r="B13" s="225"/>
      <c r="C13" s="307" t="s">
        <v>114</v>
      </c>
      <c r="D13" s="308"/>
      <c r="E13" s="307" t="s">
        <v>115</v>
      </c>
      <c r="F13" s="308"/>
      <c r="G13" s="302" t="s">
        <v>113</v>
      </c>
      <c r="H13" s="303"/>
      <c r="I13" s="221"/>
      <c r="J13" s="222"/>
      <c r="K13" s="221"/>
      <c r="L13" s="223"/>
      <c r="M13" s="224"/>
      <c r="N13" s="255"/>
      <c r="P13" s="91" t="s">
        <v>28</v>
      </c>
      <c r="R13" s="52"/>
      <c r="S13" s="52"/>
      <c r="U13" s="52"/>
      <c r="V13" s="52"/>
      <c r="W13" s="52"/>
      <c r="X13" s="52"/>
      <c r="Y13" s="52"/>
      <c r="Z13" s="52"/>
      <c r="AA13" s="52"/>
      <c r="AB13" s="52"/>
      <c r="AC13" s="52"/>
      <c r="AD13" s="52"/>
      <c r="AE13" s="81"/>
    </row>
    <row r="14" spans="1:31" s="1" customFormat="1" ht="30" customHeight="1" x14ac:dyDescent="0.2">
      <c r="A14" s="224"/>
      <c r="B14" s="225"/>
      <c r="C14" s="304" t="s">
        <v>70</v>
      </c>
      <c r="D14" s="305"/>
      <c r="E14" s="284" t="s">
        <v>70</v>
      </c>
      <c r="F14" s="306"/>
      <c r="G14" s="221" t="s">
        <v>70</v>
      </c>
      <c r="H14" s="222"/>
      <c r="I14" s="221" t="s">
        <v>70</v>
      </c>
      <c r="J14" s="222"/>
      <c r="K14" s="221" t="s">
        <v>70</v>
      </c>
      <c r="L14" s="223"/>
      <c r="M14" s="224"/>
      <c r="N14" s="255"/>
      <c r="P14" s="99" t="s">
        <v>35</v>
      </c>
      <c r="Q14" s="100" t="s">
        <v>27</v>
      </c>
      <c r="R14" s="101" t="s">
        <v>23</v>
      </c>
      <c r="S14" s="92"/>
      <c r="T14" s="57"/>
      <c r="U14" s="309"/>
      <c r="AE14" s="81"/>
    </row>
    <row r="15" spans="1:31" s="1" customFormat="1" ht="30" customHeight="1" x14ac:dyDescent="0.2">
      <c r="A15" s="14">
        <f>M12+1</f>
        <v>44857</v>
      </c>
      <c r="B15" s="15"/>
      <c r="C15" s="12">
        <f>A15+1</f>
        <v>44858</v>
      </c>
      <c r="D15" s="13"/>
      <c r="E15" s="12">
        <f>C15+1</f>
        <v>44859</v>
      </c>
      <c r="F15" s="13"/>
      <c r="G15" s="12">
        <f>E15+1</f>
        <v>44860</v>
      </c>
      <c r="H15" s="13"/>
      <c r="I15" s="12">
        <f>G15+1</f>
        <v>44861</v>
      </c>
      <c r="J15" s="13"/>
      <c r="K15" s="78">
        <f>I15+1</f>
        <v>44862</v>
      </c>
      <c r="L15" s="79"/>
      <c r="M15" s="67">
        <f>K15+1</f>
        <v>44863</v>
      </c>
      <c r="N15" s="73"/>
      <c r="U15" s="309"/>
      <c r="AE15" s="81"/>
    </row>
    <row r="16" spans="1:31" s="1" customFormat="1" ht="30" customHeight="1" x14ac:dyDescent="0.2">
      <c r="A16" s="224"/>
      <c r="B16" s="225"/>
      <c r="C16" s="221"/>
      <c r="D16" s="222"/>
      <c r="E16" s="221"/>
      <c r="F16" s="222"/>
      <c r="G16" s="221"/>
      <c r="H16" s="222"/>
      <c r="I16" s="302" t="s">
        <v>109</v>
      </c>
      <c r="J16" s="303"/>
      <c r="K16" s="221"/>
      <c r="L16" s="223"/>
      <c r="M16" s="224"/>
      <c r="N16" s="255"/>
      <c r="U16" s="86"/>
      <c r="AE16" s="81"/>
    </row>
    <row r="17" spans="1:31" s="1" customFormat="1" ht="30" customHeight="1" x14ac:dyDescent="0.2">
      <c r="A17" s="224"/>
      <c r="B17" s="225"/>
      <c r="C17" s="221" t="s">
        <v>70</v>
      </c>
      <c r="D17" s="222"/>
      <c r="E17" s="221" t="s">
        <v>70</v>
      </c>
      <c r="F17" s="222"/>
      <c r="G17" s="221" t="s">
        <v>70</v>
      </c>
      <c r="H17" s="222"/>
      <c r="I17" s="221" t="s">
        <v>70</v>
      </c>
      <c r="J17" s="222"/>
      <c r="K17" s="221" t="s">
        <v>70</v>
      </c>
      <c r="L17" s="223"/>
      <c r="M17" s="224"/>
      <c r="N17" s="255"/>
      <c r="U17" s="86"/>
      <c r="AE17" s="81"/>
    </row>
    <row r="18" spans="1:31" ht="30" customHeight="1" x14ac:dyDescent="0.2">
      <c r="A18" s="14">
        <f>M15+1</f>
        <v>44864</v>
      </c>
      <c r="B18" s="15"/>
      <c r="C18" s="12">
        <f>A18+1</f>
        <v>44865</v>
      </c>
      <c r="D18" s="13"/>
      <c r="E18" s="293"/>
      <c r="F18" s="294"/>
      <c r="G18" s="294"/>
      <c r="H18" s="294"/>
      <c r="I18" s="294"/>
      <c r="J18" s="294"/>
      <c r="K18" s="294"/>
      <c r="L18" s="294"/>
      <c r="M18" s="294"/>
      <c r="N18" s="295"/>
      <c r="U18" s="86"/>
    </row>
    <row r="19" spans="1:31" ht="30" customHeight="1" x14ac:dyDescent="0.2">
      <c r="A19" s="224"/>
      <c r="B19" s="225"/>
      <c r="C19" s="286" t="s">
        <v>48</v>
      </c>
      <c r="D19" s="287"/>
      <c r="E19" s="296"/>
      <c r="F19" s="297"/>
      <c r="G19" s="297"/>
      <c r="H19" s="297"/>
      <c r="I19" s="297"/>
      <c r="J19" s="297"/>
      <c r="K19" s="297"/>
      <c r="L19" s="297"/>
      <c r="M19" s="297"/>
      <c r="N19" s="298"/>
      <c r="U19" s="87"/>
    </row>
    <row r="20" spans="1:31" ht="30" customHeight="1" x14ac:dyDescent="0.2">
      <c r="A20" s="288"/>
      <c r="B20" s="289"/>
      <c r="C20" s="290"/>
      <c r="D20" s="291"/>
      <c r="E20" s="299"/>
      <c r="F20" s="300"/>
      <c r="G20" s="300"/>
      <c r="H20" s="300"/>
      <c r="I20" s="300"/>
      <c r="J20" s="300"/>
      <c r="K20" s="300"/>
      <c r="L20" s="300"/>
      <c r="M20" s="300"/>
      <c r="N20" s="301"/>
      <c r="U20" s="87"/>
    </row>
    <row r="21" spans="1:31" x14ac:dyDescent="0.2">
      <c r="U21" s="87"/>
    </row>
    <row r="22" spans="1:31" x14ac:dyDescent="0.2">
      <c r="U22" s="87"/>
    </row>
    <row r="23" spans="1:31" x14ac:dyDescent="0.2">
      <c r="U23" s="87"/>
    </row>
  </sheetData>
  <autoFilter ref="P3:AE4" xr:uid="{00000000-0001-0000-0200-000000000000}"/>
  <mergeCells count="103">
    <mergeCell ref="AC3:AC4"/>
    <mergeCell ref="AD3:AD4"/>
    <mergeCell ref="AE3:AE4"/>
    <mergeCell ref="U3:U4"/>
    <mergeCell ref="P3:P4"/>
    <mergeCell ref="T3:T4"/>
    <mergeCell ref="X3:X4"/>
    <mergeCell ref="W3:W4"/>
    <mergeCell ref="Y3:Y4"/>
    <mergeCell ref="Z3:Z4"/>
    <mergeCell ref="AA3:AA4"/>
    <mergeCell ref="AB3:AB4"/>
    <mergeCell ref="R3:R4"/>
    <mergeCell ref="U14:U15"/>
    <mergeCell ref="S3:S4"/>
    <mergeCell ref="V3:V4"/>
    <mergeCell ref="A1:H1"/>
    <mergeCell ref="K1:L1"/>
    <mergeCell ref="M1:N1"/>
    <mergeCell ref="A2:B2"/>
    <mergeCell ref="C2:D2"/>
    <mergeCell ref="E2:F2"/>
    <mergeCell ref="G2:H2"/>
    <mergeCell ref="I2:J2"/>
    <mergeCell ref="K2:L2"/>
    <mergeCell ref="M2:N2"/>
    <mergeCell ref="M4:N4"/>
    <mergeCell ref="A5:B5"/>
    <mergeCell ref="C5:D5"/>
    <mergeCell ref="E5:F5"/>
    <mergeCell ref="G5:H5"/>
    <mergeCell ref="I5:J5"/>
    <mergeCell ref="K5:L5"/>
    <mergeCell ref="M5:N5"/>
    <mergeCell ref="A4:B4"/>
    <mergeCell ref="C4:D4"/>
    <mergeCell ref="E4:F4"/>
    <mergeCell ref="G4:H4"/>
    <mergeCell ref="I4:J4"/>
    <mergeCell ref="K4:L4"/>
    <mergeCell ref="A7:B7"/>
    <mergeCell ref="C7:D7"/>
    <mergeCell ref="E7:F7"/>
    <mergeCell ref="G7:H7"/>
    <mergeCell ref="I7:J7"/>
    <mergeCell ref="K7:L7"/>
    <mergeCell ref="M7:N7"/>
    <mergeCell ref="A8:B8"/>
    <mergeCell ref="C8:D8"/>
    <mergeCell ref="E8:F8"/>
    <mergeCell ref="G8:H8"/>
    <mergeCell ref="I8:J8"/>
    <mergeCell ref="K8:L8"/>
    <mergeCell ref="M8:N8"/>
    <mergeCell ref="A10:B10"/>
    <mergeCell ref="C10:D10"/>
    <mergeCell ref="E10:F10"/>
    <mergeCell ref="G10:H10"/>
    <mergeCell ref="I10:J10"/>
    <mergeCell ref="K10:L10"/>
    <mergeCell ref="M10:N10"/>
    <mergeCell ref="M13:N13"/>
    <mergeCell ref="A14:B14"/>
    <mergeCell ref="G14:H14"/>
    <mergeCell ref="I14:J14"/>
    <mergeCell ref="K14:L14"/>
    <mergeCell ref="M14:N14"/>
    <mergeCell ref="A11:B11"/>
    <mergeCell ref="C11:D11"/>
    <mergeCell ref="E11:F11"/>
    <mergeCell ref="G11:H11"/>
    <mergeCell ref="I11:J11"/>
    <mergeCell ref="K11:L11"/>
    <mergeCell ref="M11:N11"/>
    <mergeCell ref="A13:B13"/>
    <mergeCell ref="G13:H13"/>
    <mergeCell ref="I13:J13"/>
    <mergeCell ref="C13:D13"/>
    <mergeCell ref="E13:F13"/>
    <mergeCell ref="A19:B19"/>
    <mergeCell ref="C19:D19"/>
    <mergeCell ref="A20:B20"/>
    <mergeCell ref="C20:D20"/>
    <mergeCell ref="A17:B17"/>
    <mergeCell ref="Q3:Q4"/>
    <mergeCell ref="P2:AE2"/>
    <mergeCell ref="E18:N20"/>
    <mergeCell ref="A16:B16"/>
    <mergeCell ref="C16:D16"/>
    <mergeCell ref="E16:F16"/>
    <mergeCell ref="G16:H16"/>
    <mergeCell ref="I16:J16"/>
    <mergeCell ref="K16:L16"/>
    <mergeCell ref="M16:N16"/>
    <mergeCell ref="C17:D17"/>
    <mergeCell ref="E17:F17"/>
    <mergeCell ref="G17:H17"/>
    <mergeCell ref="I17:J17"/>
    <mergeCell ref="K17:L17"/>
    <mergeCell ref="M17:N17"/>
    <mergeCell ref="C14:D14"/>
    <mergeCell ref="E14:F14"/>
    <mergeCell ref="K13:L13"/>
  </mergeCells>
  <conditionalFormatting sqref="A3 C3 E3 G3 K3 M3 A6 C6 E6 G6 K6 M6 A9 C9 E9 G9 K9 M9 A12 C12 E12 G12 K12 M12 A15 C15 E15 G15 K15 M15 A18 C18">
    <cfRule type="expression" dxfId="87" priority="3">
      <formula>MONTH(A3)&lt;&gt;MONTH($A$1)</formula>
    </cfRule>
    <cfRule type="expression" dxfId="86" priority="4">
      <formula>OR(WEEKDAY(A3,1)=1,WEEKDAY(A3,1)=7)</formula>
    </cfRule>
  </conditionalFormatting>
  <conditionalFormatting sqref="I3 I6 I9 I12 I15">
    <cfRule type="expression" dxfId="85" priority="1">
      <formula>MONTH(I3)&lt;&gt;MONTH($A$1)</formula>
    </cfRule>
    <cfRule type="expression" dxfId="84" priority="2">
      <formula>OR(WEEKDAY(I3,1)=1,WEEKDAY(I3,1)=7)</formula>
    </cfRule>
  </conditionalFormatting>
  <printOptions horizontalCentered="1"/>
  <pageMargins left="0.5" right="0.5" top="0.25" bottom="0.25" header="0.25" footer="0.25"/>
  <pageSetup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20"/>
  <sheetViews>
    <sheetView showGridLines="0" workbookViewId="0">
      <selection sqref="A1:H1"/>
    </sheetView>
  </sheetViews>
  <sheetFormatPr defaultRowHeight="12.75" x14ac:dyDescent="0.2"/>
  <cols>
    <col min="1" max="1" width="5.7109375" customWidth="1"/>
    <col min="2" max="2" width="15.7109375" customWidth="1"/>
    <col min="3" max="3" width="5.7109375" customWidth="1"/>
    <col min="4" max="4" width="15.7109375" customWidth="1"/>
    <col min="5" max="5" width="5.7109375" customWidth="1"/>
    <col min="6" max="6" width="15.7109375" customWidth="1"/>
    <col min="7" max="7" width="5.7109375" customWidth="1"/>
    <col min="8" max="8" width="15.7109375" customWidth="1"/>
    <col min="9" max="9" width="5.7109375" customWidth="1"/>
    <col min="10" max="10" width="15.7109375" customWidth="1"/>
    <col min="11" max="11" width="5.7109375" customWidth="1"/>
    <col min="12" max="12" width="15.7109375" customWidth="1"/>
    <col min="13" max="13" width="5.7109375" customWidth="1"/>
    <col min="14" max="14" width="15.7109375" customWidth="1"/>
    <col min="16" max="17" width="15.7109375" customWidth="1"/>
    <col min="18" max="18" width="30.7109375" customWidth="1"/>
    <col min="19" max="21" width="15.7109375" customWidth="1"/>
    <col min="22" max="22" width="15.42578125" customWidth="1"/>
    <col min="23" max="31" width="15.7109375" customWidth="1"/>
  </cols>
  <sheetData>
    <row r="1" spans="1:31" s="3" customFormat="1" ht="75" customHeight="1" x14ac:dyDescent="0.2">
      <c r="A1" s="243">
        <f>DATE('1'!AD18,'1'!AD20+3,1)</f>
        <v>44866</v>
      </c>
      <c r="B1" s="243"/>
      <c r="C1" s="243"/>
      <c r="D1" s="243"/>
      <c r="E1" s="243"/>
      <c r="F1" s="243"/>
      <c r="G1" s="243"/>
      <c r="H1" s="243"/>
      <c r="I1" s="11"/>
      <c r="J1" s="11"/>
      <c r="K1" s="310">
        <f>DATE(YEAR(A1),MONTH(A1)-1,1)</f>
        <v>44835</v>
      </c>
      <c r="L1" s="310"/>
      <c r="M1" s="310">
        <f>DATE(YEAR(A1),MONTH(A1)+1,1)</f>
        <v>44896</v>
      </c>
      <c r="N1" s="310"/>
    </row>
    <row r="2" spans="1:31" s="1" customFormat="1" ht="30" customHeight="1" thickBot="1" x14ac:dyDescent="0.25">
      <c r="A2" s="244">
        <f>A3</f>
        <v>44864</v>
      </c>
      <c r="B2" s="245"/>
      <c r="C2" s="245">
        <f>C3</f>
        <v>44865</v>
      </c>
      <c r="D2" s="245"/>
      <c r="E2" s="245">
        <f>E3</f>
        <v>44866</v>
      </c>
      <c r="F2" s="245"/>
      <c r="G2" s="245">
        <f>G3</f>
        <v>44867</v>
      </c>
      <c r="H2" s="245"/>
      <c r="I2" s="245">
        <f>I3</f>
        <v>44868</v>
      </c>
      <c r="J2" s="245"/>
      <c r="K2" s="245">
        <f>K3</f>
        <v>44869</v>
      </c>
      <c r="L2" s="245"/>
      <c r="M2" s="245">
        <f>M3</f>
        <v>44870</v>
      </c>
      <c r="N2" s="283"/>
      <c r="P2" s="314" t="s">
        <v>22</v>
      </c>
      <c r="Q2" s="314"/>
      <c r="R2" s="314"/>
      <c r="S2" s="314"/>
      <c r="T2" s="314"/>
      <c r="U2" s="314"/>
      <c r="V2" s="314"/>
      <c r="W2" s="314"/>
      <c r="X2" s="314"/>
      <c r="Y2" s="314"/>
      <c r="Z2" s="314"/>
      <c r="AA2" s="314"/>
      <c r="AB2" s="314"/>
      <c r="AC2" s="314"/>
      <c r="AD2" s="314"/>
      <c r="AE2" s="314"/>
    </row>
    <row r="3" spans="1:31" s="1" customFormat="1" ht="30" customHeight="1" x14ac:dyDescent="0.2">
      <c r="A3" s="14">
        <f>$A$1-(WEEKDAY($A$1,1)-(start_day-1))-IF((WEEKDAY($A$1,1)-(start_day-1))&lt;=0,7,0)+1</f>
        <v>44864</v>
      </c>
      <c r="B3" s="15"/>
      <c r="C3" s="12">
        <f>A3+1</f>
        <v>44865</v>
      </c>
      <c r="D3" s="13"/>
      <c r="E3" s="12">
        <f>C3+1</f>
        <v>44866</v>
      </c>
      <c r="F3" s="13"/>
      <c r="G3" s="12">
        <f>E3+1</f>
        <v>44867</v>
      </c>
      <c r="H3" s="13"/>
      <c r="I3" s="12">
        <f>G3+1</f>
        <v>44868</v>
      </c>
      <c r="J3" s="13"/>
      <c r="K3" s="78">
        <f>I3+1</f>
        <v>44869</v>
      </c>
      <c r="L3" s="79"/>
      <c r="M3" s="67">
        <f>K3+1</f>
        <v>44870</v>
      </c>
      <c r="N3" s="73"/>
      <c r="P3" s="250" t="s">
        <v>65</v>
      </c>
      <c r="Q3" s="250" t="s">
        <v>88</v>
      </c>
      <c r="R3" s="250" t="s">
        <v>66</v>
      </c>
      <c r="S3" s="250" t="s">
        <v>107</v>
      </c>
      <c r="T3" s="250" t="s">
        <v>77</v>
      </c>
      <c r="U3" s="250" t="s">
        <v>78</v>
      </c>
      <c r="V3" s="250" t="s">
        <v>79</v>
      </c>
      <c r="W3" s="250" t="s">
        <v>80</v>
      </c>
      <c r="X3" s="250" t="s">
        <v>81</v>
      </c>
      <c r="Y3" s="250" t="s">
        <v>82</v>
      </c>
      <c r="Z3" s="250" t="s">
        <v>83</v>
      </c>
      <c r="AA3" s="250" t="s">
        <v>84</v>
      </c>
      <c r="AB3" s="250" t="s">
        <v>85</v>
      </c>
      <c r="AC3" s="250" t="s">
        <v>86</v>
      </c>
      <c r="AD3" s="250" t="s">
        <v>87</v>
      </c>
      <c r="AE3" s="250" t="s">
        <v>67</v>
      </c>
    </row>
    <row r="4" spans="1:31" s="1" customFormat="1" ht="30" customHeight="1" x14ac:dyDescent="0.2">
      <c r="A4" s="224"/>
      <c r="B4" s="225"/>
      <c r="C4" s="221"/>
      <c r="D4" s="222"/>
      <c r="E4" s="221"/>
      <c r="F4" s="222"/>
      <c r="G4" s="318" t="s">
        <v>137</v>
      </c>
      <c r="H4" s="319"/>
      <c r="I4" s="253" t="s">
        <v>123</v>
      </c>
      <c r="J4" s="254"/>
      <c r="K4" s="221"/>
      <c r="L4" s="223"/>
      <c r="M4" s="224"/>
      <c r="N4" s="255"/>
      <c r="P4" s="311"/>
      <c r="Q4" s="311"/>
      <c r="R4" s="311"/>
      <c r="S4" s="311"/>
      <c r="T4" s="311"/>
      <c r="U4" s="311"/>
      <c r="V4" s="311"/>
      <c r="W4" s="311"/>
      <c r="X4" s="311"/>
      <c r="Y4" s="251"/>
      <c r="Z4" s="251"/>
      <c r="AA4" s="251"/>
      <c r="AB4" s="251"/>
      <c r="AC4" s="251"/>
      <c r="AD4" s="251"/>
      <c r="AE4" s="251"/>
    </row>
    <row r="5" spans="1:31" s="1" customFormat="1" ht="30" customHeight="1" x14ac:dyDescent="0.2">
      <c r="A5" s="224"/>
      <c r="B5" s="225"/>
      <c r="C5" s="221"/>
      <c r="D5" s="222"/>
      <c r="E5" s="221"/>
      <c r="F5" s="222"/>
      <c r="G5" s="221"/>
      <c r="H5" s="222"/>
      <c r="I5" s="221"/>
      <c r="J5" s="222"/>
      <c r="K5" s="221"/>
      <c r="L5" s="223"/>
      <c r="M5" s="224"/>
      <c r="N5" s="255"/>
      <c r="P5" s="110">
        <v>44867</v>
      </c>
      <c r="Q5" s="111" t="s">
        <v>24</v>
      </c>
      <c r="R5" s="111" t="s">
        <v>134</v>
      </c>
      <c r="S5" s="111" t="s">
        <v>135</v>
      </c>
      <c r="T5" s="124">
        <v>0.70833333333333337</v>
      </c>
      <c r="U5" s="111" t="s">
        <v>44</v>
      </c>
      <c r="V5" s="111">
        <v>20</v>
      </c>
      <c r="W5" s="111" t="s">
        <v>136</v>
      </c>
      <c r="X5" s="54" t="s">
        <v>74</v>
      </c>
      <c r="Y5" s="54" t="s">
        <v>74</v>
      </c>
      <c r="Z5" s="83" t="s">
        <v>74</v>
      </c>
      <c r="AA5" s="54" t="s">
        <v>74</v>
      </c>
      <c r="AB5" s="83" t="s">
        <v>31</v>
      </c>
      <c r="AC5" s="83" t="s">
        <v>74</v>
      </c>
      <c r="AD5" s="54" t="s">
        <v>74</v>
      </c>
      <c r="AE5" s="112">
        <v>1</v>
      </c>
    </row>
    <row r="6" spans="1:31" s="1" customFormat="1" ht="30" customHeight="1" x14ac:dyDescent="0.2">
      <c r="A6" s="14">
        <f>M3+1</f>
        <v>44871</v>
      </c>
      <c r="B6" s="15"/>
      <c r="C6" s="12">
        <f>A6+1</f>
        <v>44872</v>
      </c>
      <c r="D6" s="13"/>
      <c r="E6" s="12">
        <f>C6+1</f>
        <v>44873</v>
      </c>
      <c r="F6" s="13"/>
      <c r="G6" s="12">
        <f>E6+1</f>
        <v>44874</v>
      </c>
      <c r="H6" s="13"/>
      <c r="I6" s="12">
        <f>G6+1</f>
        <v>44875</v>
      </c>
      <c r="J6" s="13"/>
      <c r="K6" s="88">
        <f>I6+1</f>
        <v>44876</v>
      </c>
      <c r="L6" s="89"/>
      <c r="M6" s="67">
        <f>K6+1</f>
        <v>44877</v>
      </c>
      <c r="N6" s="73"/>
      <c r="P6" s="126">
        <v>44868</v>
      </c>
      <c r="Q6" s="127" t="s">
        <v>96</v>
      </c>
      <c r="R6" s="127" t="s">
        <v>97</v>
      </c>
      <c r="S6" s="127" t="s">
        <v>117</v>
      </c>
      <c r="T6" s="127" t="s">
        <v>100</v>
      </c>
      <c r="U6" s="127" t="s">
        <v>44</v>
      </c>
      <c r="V6" s="127" t="s">
        <v>98</v>
      </c>
      <c r="W6" s="127" t="s">
        <v>99</v>
      </c>
      <c r="X6" s="128" t="s">
        <v>74</v>
      </c>
      <c r="Y6" s="128" t="s">
        <v>74</v>
      </c>
      <c r="Z6" s="129" t="s">
        <v>74</v>
      </c>
      <c r="AA6" s="128" t="s">
        <v>74</v>
      </c>
      <c r="AB6" s="129" t="s">
        <v>74</v>
      </c>
      <c r="AC6" s="129" t="s">
        <v>74</v>
      </c>
      <c r="AD6" s="128" t="s">
        <v>74</v>
      </c>
      <c r="AE6" s="130">
        <v>1</v>
      </c>
    </row>
    <row r="7" spans="1:31" s="1" customFormat="1" ht="30" customHeight="1" x14ac:dyDescent="0.2">
      <c r="A7" s="224"/>
      <c r="B7" s="225"/>
      <c r="C7" s="221"/>
      <c r="D7" s="222"/>
      <c r="E7" s="221"/>
      <c r="F7" s="222"/>
      <c r="G7" s="221"/>
      <c r="H7" s="222"/>
      <c r="I7" s="221"/>
      <c r="J7" s="222"/>
      <c r="K7" s="270" t="s">
        <v>49</v>
      </c>
      <c r="L7" s="315"/>
      <c r="M7" s="224"/>
      <c r="N7" s="255"/>
      <c r="P7" s="113">
        <v>44879</v>
      </c>
      <c r="Q7" s="114" t="s">
        <v>24</v>
      </c>
      <c r="R7" s="117" t="s">
        <v>131</v>
      </c>
      <c r="S7" s="114" t="s">
        <v>31</v>
      </c>
      <c r="T7" s="133">
        <v>0.75</v>
      </c>
      <c r="U7" s="114" t="s">
        <v>44</v>
      </c>
      <c r="V7" s="114">
        <v>40</v>
      </c>
      <c r="W7" s="114" t="s">
        <v>148</v>
      </c>
      <c r="X7" s="114" t="s">
        <v>74</v>
      </c>
      <c r="Y7" s="114" t="s">
        <v>74</v>
      </c>
      <c r="Z7" s="115" t="s">
        <v>74</v>
      </c>
      <c r="AA7" s="115" t="s">
        <v>74</v>
      </c>
      <c r="AB7" s="115" t="s">
        <v>74</v>
      </c>
      <c r="AC7" s="115" t="s">
        <v>149</v>
      </c>
      <c r="AD7" s="114" t="s">
        <v>149</v>
      </c>
      <c r="AE7" s="116">
        <v>0.53</v>
      </c>
    </row>
    <row r="8" spans="1:31" s="1" customFormat="1" ht="30" customHeight="1" x14ac:dyDescent="0.2">
      <c r="A8" s="224"/>
      <c r="B8" s="225"/>
      <c r="C8" s="221"/>
      <c r="D8" s="222"/>
      <c r="E8" s="221"/>
      <c r="F8" s="222"/>
      <c r="G8" s="221"/>
      <c r="H8" s="222"/>
      <c r="I8" s="221"/>
      <c r="J8" s="222"/>
      <c r="K8" s="284"/>
      <c r="L8" s="313"/>
      <c r="M8" s="224"/>
      <c r="N8" s="255"/>
      <c r="P8" s="106">
        <v>44884</v>
      </c>
      <c r="Q8" s="107" t="s">
        <v>94</v>
      </c>
      <c r="R8" s="108" t="s">
        <v>141</v>
      </c>
      <c r="S8" s="107" t="s">
        <v>142</v>
      </c>
      <c r="T8" s="107" t="s">
        <v>143</v>
      </c>
      <c r="U8" s="107" t="s">
        <v>25</v>
      </c>
      <c r="V8" s="107">
        <v>40</v>
      </c>
      <c r="W8" s="107" t="s">
        <v>144</v>
      </c>
      <c r="X8" s="107" t="s">
        <v>74</v>
      </c>
      <c r="Y8" s="107" t="s">
        <v>74</v>
      </c>
      <c r="Z8" s="132" t="s">
        <v>74</v>
      </c>
      <c r="AA8" s="132" t="s">
        <v>74</v>
      </c>
      <c r="AB8" s="132" t="s">
        <v>31</v>
      </c>
      <c r="AC8" s="132" t="s">
        <v>74</v>
      </c>
      <c r="AD8" s="107" t="s">
        <v>74</v>
      </c>
      <c r="AE8" s="116">
        <v>1</v>
      </c>
    </row>
    <row r="9" spans="1:31" s="1" customFormat="1" ht="30" customHeight="1" x14ac:dyDescent="0.2">
      <c r="A9" s="14">
        <f>M6+1</f>
        <v>44878</v>
      </c>
      <c r="B9" s="15"/>
      <c r="C9" s="71">
        <f>A9+1</f>
        <v>44879</v>
      </c>
      <c r="D9" s="72"/>
      <c r="E9" s="71">
        <f>C9+1</f>
        <v>44880</v>
      </c>
      <c r="F9" s="72"/>
      <c r="G9" s="12">
        <f>E9+1</f>
        <v>44881</v>
      </c>
      <c r="H9" s="13"/>
      <c r="I9" s="12">
        <f>G9+1</f>
        <v>44882</v>
      </c>
      <c r="J9" s="13"/>
      <c r="K9" s="78">
        <f>I9+1</f>
        <v>44883</v>
      </c>
      <c r="L9" s="79"/>
      <c r="M9" s="67">
        <f>K9+1</f>
        <v>44884</v>
      </c>
      <c r="N9" s="73"/>
      <c r="P9" s="53"/>
      <c r="Q9" s="54"/>
      <c r="R9" s="54"/>
      <c r="S9" s="54"/>
      <c r="T9" s="54"/>
      <c r="U9" s="54"/>
      <c r="V9" s="54"/>
      <c r="W9" s="54"/>
      <c r="X9" s="55"/>
      <c r="Y9" s="55"/>
      <c r="Z9" s="56"/>
      <c r="AA9" s="56"/>
      <c r="AB9" s="56"/>
      <c r="AC9" s="56"/>
      <c r="AD9" s="55"/>
      <c r="AE9" s="55"/>
    </row>
    <row r="10" spans="1:31" s="1" customFormat="1" ht="30" customHeight="1" x14ac:dyDescent="0.2">
      <c r="A10" s="224"/>
      <c r="B10" s="225"/>
      <c r="C10" s="264" t="s">
        <v>146</v>
      </c>
      <c r="D10" s="265"/>
      <c r="E10" s="264" t="s">
        <v>116</v>
      </c>
      <c r="F10" s="265"/>
      <c r="G10" s="316" t="s">
        <v>145</v>
      </c>
      <c r="H10" s="317"/>
      <c r="I10" s="221"/>
      <c r="J10" s="222"/>
      <c r="K10" s="221"/>
      <c r="L10" s="223"/>
      <c r="M10" s="224"/>
      <c r="N10" s="255"/>
      <c r="P10" s="98"/>
      <c r="Q10" s="55"/>
      <c r="R10" s="55"/>
      <c r="S10" s="55"/>
      <c r="T10" s="55"/>
      <c r="U10" s="55"/>
      <c r="V10" s="55"/>
      <c r="W10" s="55"/>
      <c r="X10" s="55"/>
      <c r="Y10" s="55"/>
      <c r="Z10" s="56"/>
      <c r="AA10" s="56"/>
      <c r="AB10" s="56"/>
      <c r="AC10" s="56"/>
      <c r="AD10" s="55"/>
      <c r="AE10" s="116"/>
    </row>
    <row r="11" spans="1:31" s="1" customFormat="1" ht="30" customHeight="1" x14ac:dyDescent="0.2">
      <c r="A11" s="224"/>
      <c r="B11" s="225"/>
      <c r="C11" s="266" t="s">
        <v>147</v>
      </c>
      <c r="D11" s="267"/>
      <c r="E11" s="264"/>
      <c r="F11" s="265"/>
      <c r="G11" s="221"/>
      <c r="H11" s="222"/>
      <c r="I11" s="221"/>
      <c r="J11" s="222"/>
      <c r="K11" s="221"/>
      <c r="L11" s="223"/>
      <c r="M11" s="224"/>
      <c r="N11" s="255"/>
      <c r="P11" s="55"/>
      <c r="Q11" s="55"/>
      <c r="R11" s="55"/>
      <c r="S11" s="55"/>
      <c r="T11" s="55"/>
      <c r="U11" s="55"/>
      <c r="V11" s="55"/>
      <c r="W11" s="55"/>
      <c r="X11" s="55"/>
      <c r="Y11" s="55"/>
      <c r="Z11" s="56"/>
      <c r="AA11" s="56"/>
      <c r="AB11" s="56"/>
      <c r="AC11" s="56"/>
      <c r="AD11" s="55"/>
      <c r="AE11" s="55"/>
    </row>
    <row r="12" spans="1:31" s="1" customFormat="1" ht="30" customHeight="1" x14ac:dyDescent="0.2">
      <c r="A12" s="14">
        <f>M9+1</f>
        <v>44885</v>
      </c>
      <c r="B12" s="15"/>
      <c r="C12" s="12">
        <f>A12+1</f>
        <v>44886</v>
      </c>
      <c r="D12" s="13"/>
      <c r="E12" s="71">
        <f>C12+1</f>
        <v>44887</v>
      </c>
      <c r="F12" s="72"/>
      <c r="G12" s="12">
        <f>E12+1</f>
        <v>44888</v>
      </c>
      <c r="H12" s="13"/>
      <c r="I12" s="71">
        <f>G12+1</f>
        <v>44889</v>
      </c>
      <c r="J12" s="72"/>
      <c r="K12" s="88">
        <f>I12+1</f>
        <v>44890</v>
      </c>
      <c r="L12" s="89"/>
      <c r="M12" s="67">
        <f>K12+1</f>
        <v>44891</v>
      </c>
      <c r="N12" s="73"/>
      <c r="P12" s="55"/>
      <c r="Q12" s="55"/>
      <c r="R12" s="55"/>
      <c r="S12" s="55"/>
      <c r="T12" s="55"/>
      <c r="U12" s="55"/>
      <c r="V12" s="55"/>
      <c r="W12" s="55"/>
      <c r="X12" s="55"/>
      <c r="Y12" s="55"/>
      <c r="Z12" s="56"/>
      <c r="AA12" s="56"/>
      <c r="AB12" s="56"/>
      <c r="AC12" s="56"/>
      <c r="AD12" s="55"/>
      <c r="AE12" s="55"/>
    </row>
    <row r="13" spans="1:31" s="1" customFormat="1" ht="30" customHeight="1" x14ac:dyDescent="0.2">
      <c r="A13" s="224"/>
      <c r="B13" s="225"/>
      <c r="C13" s="221"/>
      <c r="D13" s="222"/>
      <c r="E13" s="264" t="s">
        <v>115</v>
      </c>
      <c r="F13" s="265"/>
      <c r="G13" s="221"/>
      <c r="H13" s="222"/>
      <c r="I13" s="270" t="s">
        <v>50</v>
      </c>
      <c r="J13" s="271"/>
      <c r="K13" s="284"/>
      <c r="L13" s="313"/>
      <c r="M13" s="224"/>
      <c r="N13" s="255"/>
      <c r="P13" s="91" t="s">
        <v>28</v>
      </c>
      <c r="R13" s="52"/>
      <c r="S13" s="52"/>
      <c r="V13" s="52"/>
      <c r="W13" s="52"/>
      <c r="X13" s="52"/>
      <c r="Y13" s="52"/>
      <c r="Z13" s="52"/>
      <c r="AA13" s="52"/>
      <c r="AB13" s="52"/>
      <c r="AC13" s="52"/>
      <c r="AD13" s="52"/>
    </row>
    <row r="14" spans="1:31" s="1" customFormat="1" ht="30" customHeight="1" x14ac:dyDescent="0.2">
      <c r="A14" s="224"/>
      <c r="B14" s="225"/>
      <c r="C14" s="221"/>
      <c r="D14" s="222"/>
      <c r="E14" s="264"/>
      <c r="F14" s="265"/>
      <c r="G14" s="221"/>
      <c r="H14" s="222"/>
      <c r="I14" s="284"/>
      <c r="J14" s="306"/>
      <c r="K14" s="284"/>
      <c r="L14" s="313"/>
      <c r="M14" s="224"/>
      <c r="N14" s="255"/>
      <c r="P14" s="99" t="s">
        <v>35</v>
      </c>
      <c r="Q14" s="100" t="s">
        <v>27</v>
      </c>
      <c r="R14" s="101" t="s">
        <v>23</v>
      </c>
      <c r="S14" s="131" t="s">
        <v>139</v>
      </c>
      <c r="T14" s="57"/>
      <c r="U14" s="57"/>
    </row>
    <row r="15" spans="1:31" s="1" customFormat="1" ht="30" customHeight="1" x14ac:dyDescent="0.2">
      <c r="A15" s="14">
        <f>M12+1</f>
        <v>44892</v>
      </c>
      <c r="B15" s="15"/>
      <c r="C15" s="12">
        <f>A15+1</f>
        <v>44893</v>
      </c>
      <c r="D15" s="13"/>
      <c r="E15" s="12">
        <f>C15+1</f>
        <v>44894</v>
      </c>
      <c r="F15" s="13"/>
      <c r="G15" s="12">
        <f>E15+1</f>
        <v>44895</v>
      </c>
      <c r="H15" s="13"/>
      <c r="I15" s="12">
        <f>G15+1</f>
        <v>44896</v>
      </c>
      <c r="J15" s="13"/>
      <c r="K15" s="78">
        <f>I15+1</f>
        <v>44897</v>
      </c>
      <c r="L15" s="79"/>
      <c r="M15" s="67">
        <f>K15+1</f>
        <v>44898</v>
      </c>
      <c r="N15" s="73"/>
    </row>
    <row r="16" spans="1:31" s="1" customFormat="1" ht="30" customHeight="1" x14ac:dyDescent="0.2">
      <c r="A16" s="224"/>
      <c r="B16" s="225"/>
      <c r="C16" s="221"/>
      <c r="D16" s="222"/>
      <c r="E16" s="221"/>
      <c r="F16" s="222"/>
      <c r="G16" s="221"/>
      <c r="H16" s="222"/>
      <c r="I16" s="221"/>
      <c r="J16" s="222"/>
      <c r="K16" s="221"/>
      <c r="L16" s="223"/>
      <c r="M16" s="224"/>
      <c r="N16" s="255"/>
    </row>
    <row r="17" spans="1:14" s="1" customFormat="1" ht="30" customHeight="1" x14ac:dyDescent="0.2">
      <c r="A17" s="224"/>
      <c r="B17" s="225"/>
      <c r="C17" s="221"/>
      <c r="D17" s="222"/>
      <c r="E17" s="221"/>
      <c r="F17" s="222"/>
      <c r="G17" s="221"/>
      <c r="H17" s="222"/>
      <c r="I17" s="221"/>
      <c r="J17" s="222"/>
      <c r="K17" s="221"/>
      <c r="L17" s="223"/>
      <c r="M17" s="224"/>
      <c r="N17" s="255"/>
    </row>
    <row r="18" spans="1:14" ht="30" customHeight="1" x14ac:dyDescent="0.2">
      <c r="A18" s="14">
        <f>M15+1</f>
        <v>44899</v>
      </c>
      <c r="B18" s="15"/>
      <c r="C18" s="12">
        <f>A18+1</f>
        <v>44900</v>
      </c>
      <c r="D18" s="13"/>
      <c r="E18" s="293"/>
      <c r="F18" s="294"/>
      <c r="G18" s="294"/>
      <c r="H18" s="294"/>
      <c r="I18" s="294"/>
      <c r="J18" s="294"/>
      <c r="K18" s="294"/>
      <c r="L18" s="294"/>
      <c r="M18" s="294"/>
      <c r="N18" s="295"/>
    </row>
    <row r="19" spans="1:14" ht="30" customHeight="1" x14ac:dyDescent="0.2">
      <c r="A19" s="224"/>
      <c r="B19" s="225"/>
      <c r="C19" s="221"/>
      <c r="D19" s="222"/>
      <c r="E19" s="296"/>
      <c r="F19" s="297"/>
      <c r="G19" s="297"/>
      <c r="H19" s="297"/>
      <c r="I19" s="297"/>
      <c r="J19" s="297"/>
      <c r="K19" s="297"/>
      <c r="L19" s="297"/>
      <c r="M19" s="297"/>
      <c r="N19" s="298"/>
    </row>
    <row r="20" spans="1:14" ht="30" customHeight="1" x14ac:dyDescent="0.2">
      <c r="A20" s="288"/>
      <c r="B20" s="289"/>
      <c r="C20" s="290"/>
      <c r="D20" s="291"/>
      <c r="E20" s="299"/>
      <c r="F20" s="300"/>
      <c r="G20" s="300"/>
      <c r="H20" s="300"/>
      <c r="I20" s="300"/>
      <c r="J20" s="300"/>
      <c r="K20" s="300"/>
      <c r="L20" s="300"/>
      <c r="M20" s="300"/>
      <c r="N20" s="301"/>
    </row>
  </sheetData>
  <autoFilter ref="P3:AE3" xr:uid="{00000000-0001-0000-0300-000000000000}"/>
  <mergeCells count="100">
    <mergeCell ref="A1:H1"/>
    <mergeCell ref="K1:L1"/>
    <mergeCell ref="M1:N1"/>
    <mergeCell ref="A2:B2"/>
    <mergeCell ref="C2:D2"/>
    <mergeCell ref="E2:F2"/>
    <mergeCell ref="G2:H2"/>
    <mergeCell ref="I2:J2"/>
    <mergeCell ref="K2:L2"/>
    <mergeCell ref="M2:N2"/>
    <mergeCell ref="A4:B4"/>
    <mergeCell ref="C4:D4"/>
    <mergeCell ref="E4:F4"/>
    <mergeCell ref="G4:H4"/>
    <mergeCell ref="I4:J4"/>
    <mergeCell ref="A5:B5"/>
    <mergeCell ref="C5:D5"/>
    <mergeCell ref="E5:F5"/>
    <mergeCell ref="G5:H5"/>
    <mergeCell ref="I5:J5"/>
    <mergeCell ref="A7:B7"/>
    <mergeCell ref="C7:D7"/>
    <mergeCell ref="E7:F7"/>
    <mergeCell ref="G7:H7"/>
    <mergeCell ref="I7:J7"/>
    <mergeCell ref="A13:B13"/>
    <mergeCell ref="C13:D13"/>
    <mergeCell ref="A11:B11"/>
    <mergeCell ref="G13:H13"/>
    <mergeCell ref="I13:J13"/>
    <mergeCell ref="G11:H11"/>
    <mergeCell ref="I11:J11"/>
    <mergeCell ref="A8:B8"/>
    <mergeCell ref="C8:D8"/>
    <mergeCell ref="E8:F8"/>
    <mergeCell ref="G8:H8"/>
    <mergeCell ref="A10:B10"/>
    <mergeCell ref="G10:H10"/>
    <mergeCell ref="C10:D10"/>
    <mergeCell ref="AC3:AC4"/>
    <mergeCell ref="A19:B19"/>
    <mergeCell ref="C19:D19"/>
    <mergeCell ref="A20:B20"/>
    <mergeCell ref="C20:D20"/>
    <mergeCell ref="A17:B17"/>
    <mergeCell ref="C17:D17"/>
    <mergeCell ref="A16:B16"/>
    <mergeCell ref="C16:D16"/>
    <mergeCell ref="E16:F16"/>
    <mergeCell ref="G16:H16"/>
    <mergeCell ref="I16:J16"/>
    <mergeCell ref="C11:D11"/>
    <mergeCell ref="A14:B14"/>
    <mergeCell ref="C14:D14"/>
    <mergeCell ref="G14:H14"/>
    <mergeCell ref="K7:L7"/>
    <mergeCell ref="M7:N7"/>
    <mergeCell ref="M4:N4"/>
    <mergeCell ref="K5:L5"/>
    <mergeCell ref="M5:N5"/>
    <mergeCell ref="K4:L4"/>
    <mergeCell ref="P2:AE2"/>
    <mergeCell ref="P3:P4"/>
    <mergeCell ref="Q3:Q4"/>
    <mergeCell ref="R3:R4"/>
    <mergeCell ref="S3:S4"/>
    <mergeCell ref="T3:T4"/>
    <mergeCell ref="U3:U4"/>
    <mergeCell ref="V3:V4"/>
    <mergeCell ref="W3:W4"/>
    <mergeCell ref="X3:X4"/>
    <mergeCell ref="Y3:Y4"/>
    <mergeCell ref="Z3:Z4"/>
    <mergeCell ref="AD3:AD4"/>
    <mergeCell ref="AE3:AE4"/>
    <mergeCell ref="AA3:AA4"/>
    <mergeCell ref="AB3:AB4"/>
    <mergeCell ref="E18:N20"/>
    <mergeCell ref="E17:F17"/>
    <mergeCell ref="G17:H17"/>
    <mergeCell ref="I17:J17"/>
    <mergeCell ref="E10:F11"/>
    <mergeCell ref="E13:F14"/>
    <mergeCell ref="M13:N13"/>
    <mergeCell ref="I14:J14"/>
    <mergeCell ref="K17:L17"/>
    <mergeCell ref="M17:N17"/>
    <mergeCell ref="K16:L16"/>
    <mergeCell ref="M16:N16"/>
    <mergeCell ref="M14:N14"/>
    <mergeCell ref="K14:L14"/>
    <mergeCell ref="I8:J8"/>
    <mergeCell ref="I10:J10"/>
    <mergeCell ref="K10:L10"/>
    <mergeCell ref="M10:N10"/>
    <mergeCell ref="K13:L13"/>
    <mergeCell ref="K8:L8"/>
    <mergeCell ref="M8:N8"/>
    <mergeCell ref="K11:L11"/>
    <mergeCell ref="M11:N11"/>
  </mergeCells>
  <conditionalFormatting sqref="A3 C3 E3 G3 K3 M3 A6 C6 E6 G6 K6 M6 A9 C9 E9 G9 K9 M9 A12 C12 E12 G12 K12 M12 A15 C15 E15 G15 K15 M15 A18 C18">
    <cfRule type="expression" dxfId="83" priority="3">
      <formula>MONTH(A3)&lt;&gt;MONTH($A$1)</formula>
    </cfRule>
    <cfRule type="expression" dxfId="82" priority="4">
      <formula>OR(WEEKDAY(A3,1)=1,WEEKDAY(A3,1)=7)</formula>
    </cfRule>
  </conditionalFormatting>
  <conditionalFormatting sqref="I3 I6 I9 I12 I15">
    <cfRule type="expression" dxfId="81" priority="1">
      <formula>MONTH(I3)&lt;&gt;MONTH($A$1)</formula>
    </cfRule>
    <cfRule type="expression" dxfId="80" priority="2">
      <formula>OR(WEEKDAY(I3,1)=1,WEEKDAY(I3,1)=7)</formula>
    </cfRule>
  </conditionalFormatting>
  <printOptions horizontalCentered="1"/>
  <pageMargins left="0.5" right="0.5" top="0.25" bottom="0.25" header="0.25" footer="0.25"/>
  <pageSetup scale="4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20"/>
  <sheetViews>
    <sheetView showGridLines="0" workbookViewId="0">
      <selection sqref="A1:H1"/>
    </sheetView>
  </sheetViews>
  <sheetFormatPr defaultRowHeight="12.75" x14ac:dyDescent="0.2"/>
  <cols>
    <col min="1" max="1" width="5.7109375" customWidth="1"/>
    <col min="2" max="2" width="15.7109375" customWidth="1"/>
    <col min="3" max="3" width="5.7109375" customWidth="1"/>
    <col min="4" max="4" width="15.7109375" customWidth="1"/>
    <col min="5" max="5" width="5.7109375" customWidth="1"/>
    <col min="6" max="6" width="15.7109375" customWidth="1"/>
    <col min="7" max="7" width="5.7109375" customWidth="1"/>
    <col min="8" max="8" width="15.7109375" customWidth="1"/>
    <col min="9" max="9" width="5.7109375" customWidth="1"/>
    <col min="10" max="10" width="15.7109375" customWidth="1"/>
    <col min="11" max="11" width="5.7109375" customWidth="1"/>
    <col min="12" max="12" width="15.7109375" customWidth="1"/>
    <col min="13" max="13" width="5.7109375" customWidth="1"/>
    <col min="14" max="14" width="15.7109375" customWidth="1"/>
    <col min="16" max="17" width="15.7109375" customWidth="1"/>
    <col min="18" max="18" width="30.7109375" customWidth="1"/>
    <col min="19" max="21" width="15.7109375" customWidth="1"/>
    <col min="22" max="22" width="15.7109375" bestFit="1" customWidth="1"/>
    <col min="23" max="31" width="15.7109375" customWidth="1"/>
  </cols>
  <sheetData>
    <row r="1" spans="1:31" s="3" customFormat="1" ht="75" customHeight="1" x14ac:dyDescent="0.2">
      <c r="A1" s="243">
        <f>DATE('1'!AD18,'1'!AD20+4,1)</f>
        <v>44896</v>
      </c>
      <c r="B1" s="243"/>
      <c r="C1" s="243"/>
      <c r="D1" s="243"/>
      <c r="E1" s="243"/>
      <c r="F1" s="243"/>
      <c r="G1" s="243"/>
      <c r="H1" s="243"/>
      <c r="I1" s="11"/>
      <c r="J1" s="11"/>
      <c r="K1" s="310">
        <f>DATE(YEAR(A1),MONTH(A1)-1,1)</f>
        <v>44866</v>
      </c>
      <c r="L1" s="310"/>
      <c r="M1" s="310">
        <f>DATE(YEAR(A1),MONTH(A1)+1,1)</f>
        <v>44927</v>
      </c>
      <c r="N1" s="310"/>
    </row>
    <row r="2" spans="1:31" s="1" customFormat="1" ht="30" customHeight="1" thickBot="1" x14ac:dyDescent="0.45">
      <c r="A2" s="244">
        <f>A3</f>
        <v>44892</v>
      </c>
      <c r="B2" s="245"/>
      <c r="C2" s="245">
        <f>C3</f>
        <v>44893</v>
      </c>
      <c r="D2" s="245"/>
      <c r="E2" s="245">
        <f>E3</f>
        <v>44894</v>
      </c>
      <c r="F2" s="245"/>
      <c r="G2" s="245">
        <f>G3</f>
        <v>44895</v>
      </c>
      <c r="H2" s="245"/>
      <c r="I2" s="245">
        <f>I3</f>
        <v>44896</v>
      </c>
      <c r="J2" s="245"/>
      <c r="K2" s="245">
        <f>K3</f>
        <v>44897</v>
      </c>
      <c r="L2" s="245"/>
      <c r="M2" s="245">
        <f>M3</f>
        <v>44898</v>
      </c>
      <c r="N2" s="283"/>
      <c r="P2" s="320" t="s">
        <v>22</v>
      </c>
      <c r="Q2" s="320"/>
      <c r="R2" s="320"/>
      <c r="S2" s="320"/>
      <c r="T2" s="320"/>
      <c r="U2" s="320"/>
      <c r="V2" s="320"/>
      <c r="W2" s="320"/>
      <c r="X2" s="320"/>
      <c r="Y2" s="320"/>
      <c r="Z2" s="320"/>
      <c r="AA2" s="320"/>
      <c r="AB2" s="320"/>
      <c r="AC2" s="320"/>
      <c r="AD2" s="320"/>
      <c r="AE2" s="320"/>
    </row>
    <row r="3" spans="1:31" s="1" customFormat="1" ht="30" customHeight="1" x14ac:dyDescent="0.2">
      <c r="A3" s="14">
        <f>$A$1-(WEEKDAY($A$1,1)-(start_day-1))-IF((WEEKDAY($A$1,1)-(start_day-1))&lt;=0,7,0)+1</f>
        <v>44892</v>
      </c>
      <c r="B3" s="15"/>
      <c r="C3" s="12">
        <f>A3+1</f>
        <v>44893</v>
      </c>
      <c r="D3" s="13"/>
      <c r="E3" s="12">
        <f>C3+1</f>
        <v>44894</v>
      </c>
      <c r="F3" s="13"/>
      <c r="G3" s="12">
        <f>E3+1</f>
        <v>44895</v>
      </c>
      <c r="H3" s="13"/>
      <c r="I3" s="12">
        <f>G3+1</f>
        <v>44896</v>
      </c>
      <c r="J3" s="13"/>
      <c r="K3" s="78">
        <f>I3+1</f>
        <v>44897</v>
      </c>
      <c r="L3" s="79"/>
      <c r="M3" s="67">
        <f>K3+1</f>
        <v>44898</v>
      </c>
      <c r="N3" s="73"/>
      <c r="P3" s="250" t="s">
        <v>65</v>
      </c>
      <c r="Q3" s="250" t="s">
        <v>88</v>
      </c>
      <c r="R3" s="250" t="s">
        <v>66</v>
      </c>
      <c r="S3" s="250" t="s">
        <v>107</v>
      </c>
      <c r="T3" s="250" t="s">
        <v>77</v>
      </c>
      <c r="U3" s="250" t="s">
        <v>78</v>
      </c>
      <c r="V3" s="250" t="s">
        <v>79</v>
      </c>
      <c r="W3" s="250" t="s">
        <v>80</v>
      </c>
      <c r="X3" s="250" t="s">
        <v>81</v>
      </c>
      <c r="Y3" s="250" t="s">
        <v>82</v>
      </c>
      <c r="Z3" s="250" t="s">
        <v>83</v>
      </c>
      <c r="AA3" s="250" t="s">
        <v>84</v>
      </c>
      <c r="AB3" s="250" t="s">
        <v>85</v>
      </c>
      <c r="AC3" s="250" t="s">
        <v>86</v>
      </c>
      <c r="AD3" s="250" t="s">
        <v>87</v>
      </c>
      <c r="AE3" s="250" t="s">
        <v>67</v>
      </c>
    </row>
    <row r="4" spans="1:31" s="1" customFormat="1" ht="30" customHeight="1" x14ac:dyDescent="0.2">
      <c r="A4" s="224"/>
      <c r="B4" s="225"/>
      <c r="C4" s="221"/>
      <c r="D4" s="222"/>
      <c r="E4" s="221"/>
      <c r="F4" s="222"/>
      <c r="G4" s="221"/>
      <c r="H4" s="222"/>
      <c r="I4" s="221"/>
      <c r="J4" s="222"/>
      <c r="K4" s="221"/>
      <c r="L4" s="223"/>
      <c r="M4" s="224"/>
      <c r="N4" s="255"/>
      <c r="P4" s="251"/>
      <c r="Q4" s="251"/>
      <c r="R4" s="251"/>
      <c r="S4" s="251"/>
      <c r="T4" s="251"/>
      <c r="U4" s="251"/>
      <c r="V4" s="251"/>
      <c r="W4" s="251"/>
      <c r="X4" s="251"/>
      <c r="Y4" s="251"/>
      <c r="Z4" s="251"/>
      <c r="AA4" s="251"/>
      <c r="AB4" s="251"/>
      <c r="AC4" s="251"/>
      <c r="AD4" s="251"/>
      <c r="AE4" s="251"/>
    </row>
    <row r="5" spans="1:31" s="1" customFormat="1" ht="30" customHeight="1" x14ac:dyDescent="0.2">
      <c r="A5" s="224"/>
      <c r="B5" s="225"/>
      <c r="C5" s="221"/>
      <c r="D5" s="222"/>
      <c r="E5" s="221"/>
      <c r="F5" s="222"/>
      <c r="G5" s="221"/>
      <c r="H5" s="222"/>
      <c r="I5" s="221"/>
      <c r="J5" s="222"/>
      <c r="K5" s="221"/>
      <c r="L5" s="223"/>
      <c r="M5" s="224"/>
      <c r="N5" s="255"/>
      <c r="P5" s="53" t="s">
        <v>132</v>
      </c>
      <c r="Q5" s="54" t="s">
        <v>125</v>
      </c>
      <c r="R5" s="54" t="s">
        <v>124</v>
      </c>
      <c r="S5" s="54"/>
      <c r="T5" s="54" t="s">
        <v>126</v>
      </c>
      <c r="U5" s="77" t="s">
        <v>73</v>
      </c>
      <c r="V5" s="54" t="s">
        <v>127</v>
      </c>
      <c r="W5" s="54" t="s">
        <v>63</v>
      </c>
      <c r="X5" s="54"/>
      <c r="Y5" s="55"/>
      <c r="Z5" s="56"/>
      <c r="AA5" s="55"/>
      <c r="AB5" s="56"/>
      <c r="AC5" s="56"/>
      <c r="AD5" s="55"/>
      <c r="AE5" s="55"/>
    </row>
    <row r="6" spans="1:31" s="1" customFormat="1" ht="30" customHeight="1" x14ac:dyDescent="0.2">
      <c r="A6" s="14">
        <f>M3+1</f>
        <v>44899</v>
      </c>
      <c r="B6" s="15"/>
      <c r="C6" s="12">
        <f>A6+1</f>
        <v>44900</v>
      </c>
      <c r="D6" s="13"/>
      <c r="E6" s="12">
        <f>C6+1</f>
        <v>44901</v>
      </c>
      <c r="F6" s="13"/>
      <c r="G6" s="12">
        <f>E6+1</f>
        <v>44902</v>
      </c>
      <c r="H6" s="13"/>
      <c r="I6" s="12">
        <f>G6+1</f>
        <v>44903</v>
      </c>
      <c r="J6" s="13"/>
      <c r="K6" s="78">
        <f>I6+1</f>
        <v>44904</v>
      </c>
      <c r="L6" s="79"/>
      <c r="M6" s="67">
        <f>K6+1</f>
        <v>44905</v>
      </c>
      <c r="N6" s="73"/>
      <c r="P6" s="98"/>
      <c r="Q6" s="55"/>
      <c r="R6" s="125"/>
      <c r="S6" s="55"/>
      <c r="T6" s="146"/>
      <c r="U6" s="55"/>
      <c r="V6" s="55"/>
      <c r="W6" s="55"/>
      <c r="X6" s="55"/>
      <c r="Y6" s="55"/>
      <c r="Z6" s="56"/>
      <c r="AA6" s="56"/>
      <c r="AB6" s="56"/>
      <c r="AC6" s="56"/>
      <c r="AD6" s="55"/>
      <c r="AE6" s="116"/>
    </row>
    <row r="7" spans="1:31" s="1" customFormat="1" ht="30" customHeight="1" x14ac:dyDescent="0.2">
      <c r="A7" s="224"/>
      <c r="B7" s="225"/>
      <c r="C7" s="221"/>
      <c r="D7" s="222"/>
      <c r="E7" s="221"/>
      <c r="F7" s="222"/>
      <c r="G7" s="334"/>
      <c r="H7" s="335"/>
      <c r="I7" s="221"/>
      <c r="J7" s="222"/>
      <c r="K7" s="221"/>
      <c r="L7" s="223"/>
      <c r="M7" s="224"/>
      <c r="N7" s="255"/>
      <c r="P7" s="140">
        <v>44909</v>
      </c>
      <c r="Q7" s="141" t="s">
        <v>24</v>
      </c>
      <c r="R7" s="141" t="s">
        <v>163</v>
      </c>
      <c r="S7" s="141" t="s">
        <v>31</v>
      </c>
      <c r="T7" s="142">
        <v>0.70833333333333337</v>
      </c>
      <c r="U7" s="141" t="s">
        <v>156</v>
      </c>
      <c r="V7" s="141">
        <v>30</v>
      </c>
      <c r="W7" s="143" t="s">
        <v>164</v>
      </c>
      <c r="X7" s="141" t="s">
        <v>74</v>
      </c>
      <c r="Y7" s="141" t="s">
        <v>74</v>
      </c>
      <c r="Z7" s="144" t="s">
        <v>74</v>
      </c>
      <c r="AA7" s="144" t="s">
        <v>74</v>
      </c>
      <c r="AB7" s="144" t="s">
        <v>74</v>
      </c>
      <c r="AC7" s="144" t="s">
        <v>74</v>
      </c>
      <c r="AD7" s="141" t="s">
        <v>74</v>
      </c>
      <c r="AE7" s="145">
        <v>1</v>
      </c>
    </row>
    <row r="8" spans="1:31" s="1" customFormat="1" ht="30" customHeight="1" x14ac:dyDescent="0.2">
      <c r="A8" s="224"/>
      <c r="B8" s="225"/>
      <c r="C8" s="221"/>
      <c r="D8" s="222"/>
      <c r="E8" s="221"/>
      <c r="F8" s="222"/>
      <c r="G8" s="221"/>
      <c r="H8" s="222"/>
      <c r="I8" s="221"/>
      <c r="J8" s="222"/>
      <c r="K8" s="221"/>
      <c r="L8" s="223"/>
      <c r="M8" s="224"/>
      <c r="N8" s="255"/>
      <c r="P8" s="55"/>
      <c r="Q8" s="55"/>
      <c r="R8" s="55"/>
      <c r="S8" s="55"/>
      <c r="T8" s="55"/>
      <c r="U8" s="55"/>
      <c r="V8" s="55"/>
      <c r="W8" s="55"/>
      <c r="X8" s="55"/>
      <c r="Y8" s="55"/>
      <c r="Z8" s="56"/>
      <c r="AA8" s="56"/>
      <c r="AB8" s="56"/>
      <c r="AC8" s="56"/>
      <c r="AD8" s="55"/>
      <c r="AE8" s="116"/>
    </row>
    <row r="9" spans="1:31" s="1" customFormat="1" ht="30" customHeight="1" x14ac:dyDescent="0.2">
      <c r="A9" s="14">
        <f>M6+1</f>
        <v>44906</v>
      </c>
      <c r="B9" s="15"/>
      <c r="C9" s="71">
        <f>A9+1</f>
        <v>44907</v>
      </c>
      <c r="D9" s="72"/>
      <c r="E9" s="12">
        <f>C9+1</f>
        <v>44908</v>
      </c>
      <c r="F9" s="13"/>
      <c r="G9" s="12">
        <f>E9+1</f>
        <v>44909</v>
      </c>
      <c r="H9" s="13"/>
      <c r="I9" s="12">
        <f>G9+1</f>
        <v>44910</v>
      </c>
      <c r="J9" s="13"/>
      <c r="K9" s="78">
        <f>I9+1</f>
        <v>44911</v>
      </c>
      <c r="L9" s="79"/>
      <c r="M9" s="67">
        <f>K9+1</f>
        <v>44912</v>
      </c>
      <c r="N9" s="73"/>
      <c r="P9" s="55"/>
      <c r="Q9" s="55"/>
      <c r="R9" s="55"/>
      <c r="S9" s="55"/>
      <c r="T9" s="55"/>
      <c r="U9" s="55"/>
      <c r="V9" s="55"/>
      <c r="W9" s="55"/>
      <c r="X9" s="55"/>
      <c r="Y9" s="55"/>
      <c r="Z9" s="56"/>
      <c r="AA9" s="56"/>
      <c r="AB9" s="56"/>
      <c r="AC9" s="56"/>
      <c r="AD9" s="55"/>
      <c r="AE9" s="55"/>
    </row>
    <row r="10" spans="1:31" s="1" customFormat="1" ht="30" customHeight="1" x14ac:dyDescent="0.2">
      <c r="A10" s="224" t="s">
        <v>46</v>
      </c>
      <c r="B10" s="225"/>
      <c r="C10" s="264" t="s">
        <v>114</v>
      </c>
      <c r="D10" s="265"/>
      <c r="E10" s="221"/>
      <c r="F10" s="222"/>
      <c r="G10" s="332" t="s">
        <v>165</v>
      </c>
      <c r="H10" s="333"/>
      <c r="I10" s="221"/>
      <c r="J10" s="222"/>
      <c r="K10" s="221"/>
      <c r="L10" s="223"/>
      <c r="M10" s="224"/>
      <c r="N10" s="255"/>
      <c r="P10" s="55"/>
      <c r="Q10" s="55"/>
      <c r="R10" s="55"/>
      <c r="S10" s="55"/>
      <c r="T10" s="55"/>
      <c r="U10" s="55"/>
      <c r="V10" s="55"/>
      <c r="W10" s="55"/>
      <c r="X10" s="55"/>
      <c r="Y10" s="55"/>
      <c r="Z10" s="56"/>
      <c r="AA10" s="56"/>
      <c r="AB10" s="56"/>
      <c r="AC10" s="56"/>
      <c r="AD10" s="55"/>
      <c r="AE10" s="55"/>
    </row>
    <row r="11" spans="1:31" s="1" customFormat="1" ht="30" customHeight="1" x14ac:dyDescent="0.2">
      <c r="A11" s="224"/>
      <c r="B11" s="225"/>
      <c r="C11" s="264"/>
      <c r="D11" s="265"/>
      <c r="E11" s="221" t="s">
        <v>124</v>
      </c>
      <c r="F11" s="222"/>
      <c r="G11" s="221" t="s">
        <v>124</v>
      </c>
      <c r="H11" s="222"/>
      <c r="I11" s="221"/>
      <c r="J11" s="222"/>
      <c r="K11" s="221"/>
      <c r="L11" s="223"/>
      <c r="M11" s="224"/>
      <c r="N11" s="255"/>
      <c r="P11" s="55"/>
      <c r="Q11" s="55"/>
      <c r="R11" s="55"/>
      <c r="S11" s="55"/>
      <c r="T11" s="55"/>
      <c r="U11" s="55"/>
      <c r="V11" s="55"/>
      <c r="W11" s="55"/>
      <c r="X11" s="55"/>
      <c r="Y11" s="55"/>
      <c r="Z11" s="56"/>
      <c r="AA11" s="56"/>
      <c r="AB11" s="56"/>
      <c r="AC11" s="56"/>
      <c r="AD11" s="55"/>
      <c r="AE11" s="55"/>
    </row>
    <row r="12" spans="1:31" s="1" customFormat="1" ht="30" customHeight="1" x14ac:dyDescent="0.2">
      <c r="A12" s="14">
        <f>M9+1</f>
        <v>44913</v>
      </c>
      <c r="B12" s="15"/>
      <c r="C12" s="12">
        <f>A12+1</f>
        <v>44914</v>
      </c>
      <c r="D12" s="13"/>
      <c r="E12" s="71">
        <f>C12+1</f>
        <v>44915</v>
      </c>
      <c r="F12" s="72"/>
      <c r="G12" s="12">
        <f>E12+1</f>
        <v>44916</v>
      </c>
      <c r="H12" s="13"/>
      <c r="I12" s="12">
        <f>G12+1</f>
        <v>44917</v>
      </c>
      <c r="J12" s="13"/>
      <c r="K12" s="78">
        <f>I12+1</f>
        <v>44918</v>
      </c>
      <c r="L12" s="79"/>
      <c r="M12" s="67">
        <f>K12+1</f>
        <v>44919</v>
      </c>
      <c r="N12" s="73"/>
      <c r="P12" s="55"/>
      <c r="Q12" s="55"/>
      <c r="R12" s="55"/>
      <c r="S12" s="55"/>
      <c r="T12" s="55"/>
      <c r="U12" s="55"/>
      <c r="V12" s="55"/>
      <c r="W12" s="55"/>
      <c r="X12" s="55"/>
      <c r="Y12" s="55"/>
      <c r="Z12" s="56"/>
      <c r="AA12" s="56"/>
      <c r="AB12" s="56"/>
      <c r="AC12" s="56"/>
      <c r="AD12" s="55"/>
      <c r="AE12" s="55"/>
    </row>
    <row r="13" spans="1:31" s="1" customFormat="1" ht="30" customHeight="1" x14ac:dyDescent="0.2">
      <c r="A13" s="330" t="s">
        <v>51</v>
      </c>
      <c r="B13" s="331"/>
      <c r="C13" s="221"/>
      <c r="D13" s="222"/>
      <c r="E13" s="264" t="s">
        <v>115</v>
      </c>
      <c r="F13" s="265"/>
      <c r="G13" s="221"/>
      <c r="H13" s="222"/>
      <c r="I13" s="221"/>
      <c r="J13" s="222"/>
      <c r="K13" s="221"/>
      <c r="L13" s="223"/>
      <c r="M13" s="224"/>
      <c r="N13" s="255"/>
      <c r="P13" s="91" t="s">
        <v>28</v>
      </c>
      <c r="R13" s="52"/>
      <c r="S13" s="52"/>
      <c r="U13" s="52"/>
      <c r="V13" s="52"/>
      <c r="W13" s="52"/>
      <c r="X13" s="52"/>
      <c r="Y13" s="52"/>
      <c r="Z13" s="52"/>
      <c r="AA13" s="52"/>
      <c r="AB13" s="52"/>
      <c r="AC13" s="52"/>
      <c r="AD13" s="52"/>
    </row>
    <row r="14" spans="1:31" s="1" customFormat="1" ht="30" customHeight="1" x14ac:dyDescent="0.2">
      <c r="A14" s="224"/>
      <c r="B14" s="225"/>
      <c r="C14" s="221"/>
      <c r="D14" s="222"/>
      <c r="E14" s="264"/>
      <c r="F14" s="265"/>
      <c r="G14" s="221"/>
      <c r="H14" s="222"/>
      <c r="I14" s="221"/>
      <c r="J14" s="222"/>
      <c r="K14" s="221"/>
      <c r="L14" s="223"/>
      <c r="M14" s="224"/>
      <c r="N14" s="255"/>
      <c r="P14" s="75" t="s">
        <v>35</v>
      </c>
      <c r="Q14" s="90" t="s">
        <v>27</v>
      </c>
      <c r="R14" s="57" t="s">
        <v>23</v>
      </c>
      <c r="S14" s="92"/>
      <c r="T14" s="57"/>
    </row>
    <row r="15" spans="1:31" s="1" customFormat="1" ht="30" customHeight="1" x14ac:dyDescent="0.2">
      <c r="A15" s="14">
        <f>M12+1</f>
        <v>44920</v>
      </c>
      <c r="B15" s="15"/>
      <c r="C15" s="12">
        <f>A15+1</f>
        <v>44921</v>
      </c>
      <c r="D15" s="13"/>
      <c r="E15" s="12">
        <f>C15+1</f>
        <v>44922</v>
      </c>
      <c r="F15" s="13"/>
      <c r="G15" s="12">
        <f>E15+1</f>
        <v>44923</v>
      </c>
      <c r="H15" s="13"/>
      <c r="I15" s="12">
        <f>G15+1</f>
        <v>44924</v>
      </c>
      <c r="J15" s="13"/>
      <c r="K15" s="78">
        <f>I15+1</f>
        <v>44925</v>
      </c>
      <c r="L15" s="79"/>
      <c r="M15" s="67">
        <f>K15+1</f>
        <v>44926</v>
      </c>
      <c r="N15" s="73"/>
    </row>
    <row r="16" spans="1:31" s="1" customFormat="1" ht="30" customHeight="1" x14ac:dyDescent="0.2">
      <c r="A16" s="330" t="s">
        <v>52</v>
      </c>
      <c r="B16" s="331"/>
      <c r="C16" s="286" t="s">
        <v>53</v>
      </c>
      <c r="D16" s="287"/>
      <c r="E16" s="221"/>
      <c r="F16" s="222"/>
      <c r="G16" s="221"/>
      <c r="H16" s="222"/>
      <c r="I16" s="221"/>
      <c r="J16" s="222"/>
      <c r="K16" s="221"/>
      <c r="L16" s="223"/>
      <c r="M16" s="224"/>
      <c r="N16" s="255"/>
    </row>
    <row r="17" spans="1:14" s="1" customFormat="1" ht="30" customHeight="1" x14ac:dyDescent="0.2">
      <c r="A17" s="224"/>
      <c r="B17" s="225"/>
      <c r="C17" s="221"/>
      <c r="D17" s="222"/>
      <c r="E17" s="221"/>
      <c r="F17" s="222"/>
      <c r="G17" s="221"/>
      <c r="H17" s="222"/>
      <c r="I17" s="221"/>
      <c r="J17" s="222"/>
      <c r="K17" s="221"/>
      <c r="L17" s="223"/>
      <c r="M17" s="231"/>
      <c r="N17" s="252"/>
    </row>
    <row r="18" spans="1:14" ht="30" customHeight="1" x14ac:dyDescent="0.2">
      <c r="A18" s="14">
        <f>M15+1</f>
        <v>44927</v>
      </c>
      <c r="B18" s="15"/>
      <c r="C18" s="12">
        <f>A18+1</f>
        <v>44928</v>
      </c>
      <c r="D18" s="13"/>
      <c r="E18" s="321"/>
      <c r="F18" s="322"/>
      <c r="G18" s="322"/>
      <c r="H18" s="322"/>
      <c r="I18" s="322"/>
      <c r="J18" s="322"/>
      <c r="K18" s="322"/>
      <c r="L18" s="322"/>
      <c r="M18" s="322"/>
      <c r="N18" s="323"/>
    </row>
    <row r="19" spans="1:14" ht="30" customHeight="1" x14ac:dyDescent="0.2">
      <c r="A19" s="224"/>
      <c r="B19" s="225"/>
      <c r="C19" s="221"/>
      <c r="D19" s="222"/>
      <c r="E19" s="324"/>
      <c r="F19" s="325"/>
      <c r="G19" s="325"/>
      <c r="H19" s="325"/>
      <c r="I19" s="325"/>
      <c r="J19" s="325"/>
      <c r="K19" s="325"/>
      <c r="L19" s="325"/>
      <c r="M19" s="325"/>
      <c r="N19" s="326"/>
    </row>
    <row r="20" spans="1:14" s="1" customFormat="1" ht="30" customHeight="1" x14ac:dyDescent="0.2">
      <c r="A20" s="231"/>
      <c r="B20" s="232"/>
      <c r="C20" s="234"/>
      <c r="D20" s="236"/>
      <c r="E20" s="327"/>
      <c r="F20" s="328"/>
      <c r="G20" s="328"/>
      <c r="H20" s="328"/>
      <c r="I20" s="328"/>
      <c r="J20" s="328"/>
      <c r="K20" s="328"/>
      <c r="L20" s="328"/>
      <c r="M20" s="328"/>
      <c r="N20" s="329"/>
    </row>
  </sheetData>
  <autoFilter ref="P3:AE4" xr:uid="{00000000-0001-0000-0400-000000000000}"/>
  <mergeCells count="100">
    <mergeCell ref="A1:H1"/>
    <mergeCell ref="K1:L1"/>
    <mergeCell ref="M1:N1"/>
    <mergeCell ref="A2:B2"/>
    <mergeCell ref="C2:D2"/>
    <mergeCell ref="E2:F2"/>
    <mergeCell ref="G2:H2"/>
    <mergeCell ref="I2:J2"/>
    <mergeCell ref="K2:L2"/>
    <mergeCell ref="M2:N2"/>
    <mergeCell ref="M4:N4"/>
    <mergeCell ref="A5:B5"/>
    <mergeCell ref="C5:D5"/>
    <mergeCell ref="E5:F5"/>
    <mergeCell ref="G5:H5"/>
    <mergeCell ref="I5:J5"/>
    <mergeCell ref="K5:L5"/>
    <mergeCell ref="M5:N5"/>
    <mergeCell ref="A4:B4"/>
    <mergeCell ref="C4:D4"/>
    <mergeCell ref="E4:F4"/>
    <mergeCell ref="G4:H4"/>
    <mergeCell ref="I4:J4"/>
    <mergeCell ref="K4:L4"/>
    <mergeCell ref="K8:L8"/>
    <mergeCell ref="M8:N8"/>
    <mergeCell ref="A7:B7"/>
    <mergeCell ref="C7:D7"/>
    <mergeCell ref="E7:F7"/>
    <mergeCell ref="G7:H7"/>
    <mergeCell ref="I7:J7"/>
    <mergeCell ref="K7:L7"/>
    <mergeCell ref="M7:N7"/>
    <mergeCell ref="A8:B8"/>
    <mergeCell ref="C8:D8"/>
    <mergeCell ref="E8:F8"/>
    <mergeCell ref="G8:H8"/>
    <mergeCell ref="I8:J8"/>
    <mergeCell ref="G11:H11"/>
    <mergeCell ref="I11:J11"/>
    <mergeCell ref="K11:L11"/>
    <mergeCell ref="M11:N11"/>
    <mergeCell ref="A10:B10"/>
    <mergeCell ref="E10:F10"/>
    <mergeCell ref="G10:H10"/>
    <mergeCell ref="I10:J10"/>
    <mergeCell ref="K10:L10"/>
    <mergeCell ref="M10:N10"/>
    <mergeCell ref="C10:D11"/>
    <mergeCell ref="A11:B11"/>
    <mergeCell ref="E11:F11"/>
    <mergeCell ref="M14:N14"/>
    <mergeCell ref="A13:B13"/>
    <mergeCell ref="C13:D13"/>
    <mergeCell ref="G13:H13"/>
    <mergeCell ref="I13:J13"/>
    <mergeCell ref="K13:L13"/>
    <mergeCell ref="M13:N13"/>
    <mergeCell ref="E13:F14"/>
    <mergeCell ref="A20:B20"/>
    <mergeCell ref="C20:D20"/>
    <mergeCell ref="A19:B19"/>
    <mergeCell ref="C19:D19"/>
    <mergeCell ref="A17:B17"/>
    <mergeCell ref="C17:D17"/>
    <mergeCell ref="E17:F17"/>
    <mergeCell ref="A16:B16"/>
    <mergeCell ref="C16:D16"/>
    <mergeCell ref="E16:F16"/>
    <mergeCell ref="A14:B14"/>
    <mergeCell ref="C14:D14"/>
    <mergeCell ref="E18:N20"/>
    <mergeCell ref="P3:P4"/>
    <mergeCell ref="R3:R4"/>
    <mergeCell ref="Q3:Q4"/>
    <mergeCell ref="S3:S4"/>
    <mergeCell ref="G17:H17"/>
    <mergeCell ref="I17:J17"/>
    <mergeCell ref="K17:L17"/>
    <mergeCell ref="M17:N17"/>
    <mergeCell ref="G16:H16"/>
    <mergeCell ref="I16:J16"/>
    <mergeCell ref="K16:L16"/>
    <mergeCell ref="M16:N16"/>
    <mergeCell ref="G14:H14"/>
    <mergeCell ref="I14:J14"/>
    <mergeCell ref="K14:L14"/>
    <mergeCell ref="P2:AE2"/>
    <mergeCell ref="W3:W4"/>
    <mergeCell ref="Y3:Y4"/>
    <mergeCell ref="Z3:Z4"/>
    <mergeCell ref="AA3:AA4"/>
    <mergeCell ref="AB3:AB4"/>
    <mergeCell ref="AC3:AC4"/>
    <mergeCell ref="AD3:AD4"/>
    <mergeCell ref="V3:V4"/>
    <mergeCell ref="U3:U4"/>
    <mergeCell ref="T3:T4"/>
    <mergeCell ref="X3:X4"/>
    <mergeCell ref="AE3:AE4"/>
  </mergeCells>
  <conditionalFormatting sqref="A3 C3 E3 G3 K3 M3 A6 C6 E6 G6 K6 M6 A9 C9 E9 G9 K9 M9 A12 C12 E12 G12 K12 M12 A15 C15 E15 G15 K15 M15 A18 C18">
    <cfRule type="expression" dxfId="79" priority="3">
      <formula>MONTH(A3)&lt;&gt;MONTH($A$1)</formula>
    </cfRule>
    <cfRule type="expression" dxfId="78" priority="4">
      <formula>OR(WEEKDAY(A3,1)=1,WEEKDAY(A3,1)=7)</formula>
    </cfRule>
  </conditionalFormatting>
  <conditionalFormatting sqref="I3 I6 I9 I12 I15">
    <cfRule type="expression" dxfId="77" priority="1">
      <formula>MONTH(I3)&lt;&gt;MONTH($A$1)</formula>
    </cfRule>
    <cfRule type="expression" dxfId="76" priority="2">
      <formula>OR(WEEKDAY(I3,1)=1,WEEKDAY(I3,1)=7)</formula>
    </cfRule>
  </conditionalFormatting>
  <printOptions horizontalCentered="1"/>
  <pageMargins left="0.5" right="0.5" top="0.25" bottom="0.25" header="0.25" footer="0.25"/>
  <pageSetup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20"/>
  <sheetViews>
    <sheetView showGridLines="0" workbookViewId="0">
      <selection activeCell="G7" sqref="G7:H7"/>
    </sheetView>
  </sheetViews>
  <sheetFormatPr defaultRowHeight="12.75" x14ac:dyDescent="0.2"/>
  <cols>
    <col min="1" max="1" width="5.7109375" customWidth="1"/>
    <col min="2" max="2" width="15.7109375" customWidth="1"/>
    <col min="3" max="3" width="5.7109375" customWidth="1"/>
    <col min="4" max="4" width="15.7109375" customWidth="1"/>
    <col min="5" max="5" width="5.7109375" customWidth="1"/>
    <col min="6" max="6" width="15.7109375" customWidth="1"/>
    <col min="7" max="7" width="5.7109375" customWidth="1"/>
    <col min="8" max="8" width="15.7109375" customWidth="1"/>
    <col min="9" max="9" width="5.7109375" customWidth="1"/>
    <col min="10" max="10" width="15.7109375" customWidth="1"/>
    <col min="11" max="11" width="5.7109375" customWidth="1"/>
    <col min="12" max="12" width="15.7109375" customWidth="1"/>
    <col min="13" max="13" width="5.7109375" customWidth="1"/>
    <col min="14" max="14" width="15.7109375" customWidth="1"/>
    <col min="16" max="17" width="15.7109375" customWidth="1"/>
    <col min="18" max="18" width="30.7109375" customWidth="1"/>
    <col min="19" max="31" width="15.7109375" customWidth="1"/>
  </cols>
  <sheetData>
    <row r="1" spans="1:31" s="3" customFormat="1" ht="75" customHeight="1" x14ac:dyDescent="0.2">
      <c r="A1" s="243">
        <f>DATE('1'!AD18,'1'!AD20+5,1)</f>
        <v>44927</v>
      </c>
      <c r="B1" s="243"/>
      <c r="C1" s="243"/>
      <c r="D1" s="243"/>
      <c r="E1" s="243"/>
      <c r="F1" s="243"/>
      <c r="G1" s="243"/>
      <c r="H1" s="243"/>
      <c r="I1" s="11"/>
      <c r="J1" s="11"/>
      <c r="K1" s="310">
        <f>DATE(YEAR(A1),MONTH(A1)-1,1)</f>
        <v>44896</v>
      </c>
      <c r="L1" s="310"/>
      <c r="M1" s="310">
        <f>DATE(YEAR(A1),MONTH(A1)+1,1)</f>
        <v>44958</v>
      </c>
      <c r="N1" s="310"/>
    </row>
    <row r="2" spans="1:31" s="1" customFormat="1" ht="30" customHeight="1" thickBot="1" x14ac:dyDescent="0.25">
      <c r="A2" s="244">
        <f>A3</f>
        <v>44927</v>
      </c>
      <c r="B2" s="245"/>
      <c r="C2" s="245">
        <f>C3</f>
        <v>44928</v>
      </c>
      <c r="D2" s="245"/>
      <c r="E2" s="245">
        <f>E3</f>
        <v>44929</v>
      </c>
      <c r="F2" s="245"/>
      <c r="G2" s="245">
        <f>G3</f>
        <v>44930</v>
      </c>
      <c r="H2" s="245"/>
      <c r="I2" s="245">
        <f>I3</f>
        <v>44931</v>
      </c>
      <c r="J2" s="245"/>
      <c r="K2" s="245">
        <f>K3</f>
        <v>44932</v>
      </c>
      <c r="L2" s="245"/>
      <c r="M2" s="245">
        <f>M3</f>
        <v>44933</v>
      </c>
      <c r="N2" s="283"/>
      <c r="P2" s="314" t="s">
        <v>22</v>
      </c>
      <c r="Q2" s="314"/>
      <c r="R2" s="314"/>
      <c r="S2" s="314"/>
      <c r="T2" s="314"/>
      <c r="U2" s="314"/>
      <c r="V2" s="314"/>
      <c r="W2" s="314"/>
      <c r="X2" s="314"/>
      <c r="Y2" s="314"/>
      <c r="Z2" s="314"/>
      <c r="AA2" s="314"/>
      <c r="AB2" s="314"/>
      <c r="AC2" s="314"/>
      <c r="AD2" s="314"/>
      <c r="AE2" s="314"/>
    </row>
    <row r="3" spans="1:31" s="1" customFormat="1" ht="30" customHeight="1" x14ac:dyDescent="0.2">
      <c r="A3" s="14">
        <f>$A$1-(WEEKDAY($A$1,1)-(start_day-1))-IF((WEEKDAY($A$1,1)-(start_day-1))&lt;=0,7,0)+1</f>
        <v>44927</v>
      </c>
      <c r="B3" s="15"/>
      <c r="C3" s="12">
        <f>A3+1</f>
        <v>44928</v>
      </c>
      <c r="D3" s="13"/>
      <c r="E3" s="12">
        <f>C3+1</f>
        <v>44929</v>
      </c>
      <c r="F3" s="13"/>
      <c r="G3" s="12">
        <f>E3+1</f>
        <v>44930</v>
      </c>
      <c r="H3" s="13"/>
      <c r="I3" s="12">
        <f>G3+1</f>
        <v>44931</v>
      </c>
      <c r="J3" s="13"/>
      <c r="K3" s="78">
        <f>I3+1</f>
        <v>44932</v>
      </c>
      <c r="L3" s="79"/>
      <c r="M3" s="67">
        <f>K3+1</f>
        <v>44933</v>
      </c>
      <c r="N3" s="73"/>
      <c r="P3" s="250" t="s">
        <v>65</v>
      </c>
      <c r="Q3" s="250" t="s">
        <v>88</v>
      </c>
      <c r="R3" s="250" t="s">
        <v>66</v>
      </c>
      <c r="S3" s="250" t="s">
        <v>107</v>
      </c>
      <c r="T3" s="250" t="s">
        <v>77</v>
      </c>
      <c r="U3" s="250" t="s">
        <v>78</v>
      </c>
      <c r="V3" s="250" t="s">
        <v>79</v>
      </c>
      <c r="W3" s="250" t="s">
        <v>80</v>
      </c>
      <c r="X3" s="250" t="s">
        <v>81</v>
      </c>
      <c r="Y3" s="250" t="s">
        <v>82</v>
      </c>
      <c r="Z3" s="250" t="s">
        <v>83</v>
      </c>
      <c r="AA3" s="250" t="s">
        <v>84</v>
      </c>
      <c r="AB3" s="250" t="s">
        <v>85</v>
      </c>
      <c r="AC3" s="250" t="s">
        <v>86</v>
      </c>
      <c r="AD3" s="250" t="s">
        <v>87</v>
      </c>
      <c r="AE3" s="250" t="s">
        <v>67</v>
      </c>
    </row>
    <row r="4" spans="1:31" s="1" customFormat="1" ht="30" customHeight="1" x14ac:dyDescent="0.2">
      <c r="A4" s="224"/>
      <c r="B4" s="225"/>
      <c r="C4" s="221"/>
      <c r="D4" s="222"/>
      <c r="E4" s="221"/>
      <c r="F4" s="222"/>
      <c r="G4" s="221"/>
      <c r="H4" s="222"/>
      <c r="I4" s="221"/>
      <c r="J4" s="222"/>
      <c r="K4" s="221"/>
      <c r="L4" s="223"/>
      <c r="M4" s="224"/>
      <c r="N4" s="255"/>
      <c r="P4" s="251"/>
      <c r="Q4" s="251"/>
      <c r="R4" s="251"/>
      <c r="S4" s="251"/>
      <c r="T4" s="251"/>
      <c r="U4" s="251"/>
      <c r="V4" s="251"/>
      <c r="W4" s="251"/>
      <c r="X4" s="251"/>
      <c r="Y4" s="251"/>
      <c r="Z4" s="251"/>
      <c r="AA4" s="251"/>
      <c r="AB4" s="251"/>
      <c r="AC4" s="251"/>
      <c r="AD4" s="251"/>
      <c r="AE4" s="251"/>
    </row>
    <row r="5" spans="1:31" s="1" customFormat="1" ht="30" customHeight="1" x14ac:dyDescent="0.2">
      <c r="A5" s="224"/>
      <c r="B5" s="225"/>
      <c r="C5" s="221"/>
      <c r="D5" s="222"/>
      <c r="E5" s="221"/>
      <c r="F5" s="222"/>
      <c r="G5" s="221"/>
      <c r="H5" s="222"/>
      <c r="I5" s="221"/>
      <c r="J5" s="222"/>
      <c r="K5" s="221"/>
      <c r="L5" s="223"/>
      <c r="M5" s="224"/>
      <c r="N5" s="255"/>
      <c r="P5" s="98">
        <v>44944</v>
      </c>
      <c r="Q5" s="55" t="s">
        <v>150</v>
      </c>
      <c r="R5" s="147" t="s">
        <v>174</v>
      </c>
      <c r="S5" s="125" t="s">
        <v>175</v>
      </c>
      <c r="T5" s="55" t="s">
        <v>151</v>
      </c>
      <c r="U5" s="55" t="s">
        <v>62</v>
      </c>
      <c r="V5" s="55">
        <v>70</v>
      </c>
      <c r="W5" s="55" t="s">
        <v>63</v>
      </c>
      <c r="X5" s="55" t="s">
        <v>74</v>
      </c>
      <c r="Y5" s="55" t="s">
        <v>74</v>
      </c>
      <c r="Z5" s="56" t="s">
        <v>31</v>
      </c>
      <c r="AA5" s="55" t="s">
        <v>31</v>
      </c>
      <c r="AB5" s="56" t="s">
        <v>31</v>
      </c>
      <c r="AC5" s="56" t="s">
        <v>74</v>
      </c>
      <c r="AD5" s="55" t="s">
        <v>74</v>
      </c>
      <c r="AE5" s="116">
        <v>1</v>
      </c>
    </row>
    <row r="6" spans="1:31" s="1" customFormat="1" ht="30" customHeight="1" x14ac:dyDescent="0.2">
      <c r="A6" s="14">
        <f>M3+1</f>
        <v>44934</v>
      </c>
      <c r="B6" s="15"/>
      <c r="C6" s="71">
        <f>A6+1</f>
        <v>44935</v>
      </c>
      <c r="D6" s="72"/>
      <c r="E6" s="71">
        <f>C6+1</f>
        <v>44936</v>
      </c>
      <c r="F6" s="72"/>
      <c r="G6" s="12">
        <f>E6+1</f>
        <v>44937</v>
      </c>
      <c r="H6" s="13"/>
      <c r="I6" s="12">
        <f>G6+1</f>
        <v>44938</v>
      </c>
      <c r="J6" s="13"/>
      <c r="K6" s="78">
        <f>I6+1</f>
        <v>44939</v>
      </c>
      <c r="L6" s="79"/>
      <c r="M6" s="67">
        <f>K6+1</f>
        <v>44940</v>
      </c>
      <c r="N6" s="73"/>
      <c r="P6" s="53">
        <v>44947</v>
      </c>
      <c r="Q6" s="77" t="s">
        <v>169</v>
      </c>
      <c r="R6" s="54" t="s">
        <v>168</v>
      </c>
      <c r="S6" s="54" t="s">
        <v>31</v>
      </c>
      <c r="T6" s="54" t="s">
        <v>170</v>
      </c>
      <c r="U6" s="54" t="s">
        <v>44</v>
      </c>
      <c r="V6" s="54">
        <v>100</v>
      </c>
      <c r="W6" s="77" t="s">
        <v>171</v>
      </c>
      <c r="X6" s="55"/>
      <c r="Y6" s="55"/>
      <c r="Z6" s="56"/>
      <c r="AA6" s="56"/>
      <c r="AB6" s="56"/>
      <c r="AC6" s="56"/>
      <c r="AD6" s="55"/>
      <c r="AE6" s="55"/>
    </row>
    <row r="7" spans="1:31" s="1" customFormat="1" ht="30" customHeight="1" x14ac:dyDescent="0.2">
      <c r="A7" s="224"/>
      <c r="B7" s="225"/>
      <c r="C7" s="264" t="s">
        <v>114</v>
      </c>
      <c r="D7" s="265"/>
      <c r="E7" s="264" t="s">
        <v>116</v>
      </c>
      <c r="F7" s="265"/>
      <c r="G7" s="344" t="s">
        <v>180</v>
      </c>
      <c r="H7" s="345"/>
      <c r="I7" s="221"/>
      <c r="J7" s="222"/>
      <c r="K7" s="221"/>
      <c r="L7" s="223"/>
      <c r="M7" s="224"/>
      <c r="N7" s="255"/>
      <c r="P7" s="113">
        <v>44937</v>
      </c>
      <c r="Q7" s="117" t="s">
        <v>184</v>
      </c>
      <c r="R7" s="114" t="s">
        <v>181</v>
      </c>
      <c r="S7" s="148" t="s">
        <v>182</v>
      </c>
      <c r="T7" s="114" t="s">
        <v>151</v>
      </c>
      <c r="U7" s="114" t="s">
        <v>62</v>
      </c>
      <c r="V7" s="114"/>
      <c r="W7" s="114" t="s">
        <v>63</v>
      </c>
      <c r="X7" s="114" t="s">
        <v>149</v>
      </c>
      <c r="Y7" s="114" t="s">
        <v>149</v>
      </c>
      <c r="Z7" s="115" t="s">
        <v>149</v>
      </c>
      <c r="AA7" s="115" t="s">
        <v>149</v>
      </c>
      <c r="AB7" s="115" t="s">
        <v>31</v>
      </c>
      <c r="AC7" s="115" t="s">
        <v>149</v>
      </c>
      <c r="AD7" s="114" t="s">
        <v>149</v>
      </c>
      <c r="AE7" s="116">
        <v>0.64</v>
      </c>
    </row>
    <row r="8" spans="1:31" s="1" customFormat="1" ht="30" customHeight="1" x14ac:dyDescent="0.2">
      <c r="A8" s="224"/>
      <c r="B8" s="225"/>
      <c r="C8" s="264"/>
      <c r="D8" s="265"/>
      <c r="E8" s="264"/>
      <c r="F8" s="265"/>
      <c r="G8" s="221"/>
      <c r="H8" s="222"/>
      <c r="I8" s="221"/>
      <c r="J8" s="222"/>
      <c r="K8" s="221"/>
      <c r="L8" s="223"/>
      <c r="M8" s="224"/>
      <c r="N8" s="255"/>
      <c r="P8" s="55"/>
      <c r="Q8" s="55"/>
      <c r="R8" s="55"/>
      <c r="S8" s="55"/>
      <c r="T8" s="55"/>
      <c r="U8" s="55"/>
      <c r="V8" s="55"/>
      <c r="W8" s="55"/>
      <c r="X8" s="55"/>
      <c r="Y8" s="55"/>
      <c r="Z8" s="56"/>
      <c r="AA8" s="56"/>
      <c r="AB8" s="56"/>
      <c r="AC8" s="56"/>
      <c r="AD8" s="55"/>
      <c r="AE8" s="55"/>
    </row>
    <row r="9" spans="1:31" s="1" customFormat="1" ht="30" customHeight="1" x14ac:dyDescent="0.2">
      <c r="A9" s="14">
        <f>M6+1</f>
        <v>44941</v>
      </c>
      <c r="B9" s="15"/>
      <c r="C9" s="12">
        <f>A9+1</f>
        <v>44942</v>
      </c>
      <c r="D9" s="13"/>
      <c r="E9" s="12">
        <f>C9+1</f>
        <v>44943</v>
      </c>
      <c r="F9" s="13"/>
      <c r="G9" s="12">
        <f>E9+1</f>
        <v>44944</v>
      </c>
      <c r="H9" s="13"/>
      <c r="I9" s="12">
        <f>G9+1</f>
        <v>44945</v>
      </c>
      <c r="J9" s="13"/>
      <c r="K9" s="78">
        <f>I9+1</f>
        <v>44946</v>
      </c>
      <c r="L9" s="79"/>
      <c r="M9" s="67">
        <f>K9+1</f>
        <v>44947</v>
      </c>
      <c r="N9" s="73"/>
      <c r="P9" s="55"/>
      <c r="Q9" s="55"/>
      <c r="R9" s="55"/>
      <c r="S9" s="55"/>
      <c r="T9" s="55"/>
      <c r="U9" s="55"/>
      <c r="V9" s="55"/>
      <c r="W9" s="55"/>
      <c r="X9" s="55"/>
      <c r="Y9" s="55"/>
      <c r="Z9" s="56"/>
      <c r="AA9" s="56"/>
      <c r="AB9" s="56"/>
      <c r="AC9" s="56"/>
      <c r="AD9" s="55"/>
      <c r="AE9" s="55"/>
    </row>
    <row r="10" spans="1:31" s="1" customFormat="1" ht="30" customHeight="1" x14ac:dyDescent="0.2">
      <c r="A10" s="224"/>
      <c r="B10" s="225"/>
      <c r="C10" s="338" t="s">
        <v>54</v>
      </c>
      <c r="D10" s="339"/>
      <c r="E10" s="336" t="s">
        <v>115</v>
      </c>
      <c r="F10" s="337"/>
      <c r="G10" s="340" t="s">
        <v>173</v>
      </c>
      <c r="H10" s="341"/>
      <c r="I10" s="221"/>
      <c r="J10" s="222"/>
      <c r="K10" s="221"/>
      <c r="L10" s="223"/>
      <c r="M10" s="342" t="s">
        <v>172</v>
      </c>
      <c r="N10" s="343"/>
      <c r="P10" s="55"/>
      <c r="Q10" s="55"/>
      <c r="R10" s="55"/>
      <c r="S10" s="55"/>
      <c r="T10" s="55"/>
      <c r="U10" s="55"/>
      <c r="V10" s="55"/>
      <c r="W10" s="55"/>
      <c r="X10" s="55"/>
      <c r="Y10" s="55"/>
      <c r="Z10" s="56"/>
      <c r="AA10" s="56"/>
      <c r="AB10" s="56"/>
      <c r="AC10" s="56"/>
      <c r="AD10" s="55"/>
      <c r="AE10" s="55"/>
    </row>
    <row r="11" spans="1:31" s="1" customFormat="1" ht="30" customHeight="1" x14ac:dyDescent="0.2">
      <c r="A11" s="224"/>
      <c r="B11" s="225"/>
      <c r="C11" s="338"/>
      <c r="D11" s="339"/>
      <c r="E11" s="336"/>
      <c r="F11" s="337"/>
      <c r="G11" s="221"/>
      <c r="H11" s="222"/>
      <c r="I11" s="221"/>
      <c r="J11" s="222"/>
      <c r="K11" s="221"/>
      <c r="L11" s="223"/>
      <c r="M11" s="224"/>
      <c r="N11" s="255"/>
      <c r="P11" s="55"/>
      <c r="Q11" s="55"/>
      <c r="R11" s="55"/>
      <c r="S11" s="55"/>
      <c r="T11" s="55"/>
      <c r="U11" s="55"/>
      <c r="V11" s="55"/>
      <c r="W11" s="55"/>
      <c r="X11" s="55"/>
      <c r="Y11" s="55"/>
      <c r="Z11" s="56"/>
      <c r="AA11" s="56"/>
      <c r="AB11" s="56"/>
      <c r="AC11" s="56"/>
      <c r="AD11" s="55"/>
      <c r="AE11" s="55"/>
    </row>
    <row r="12" spans="1:31" s="1" customFormat="1" ht="30" customHeight="1" x14ac:dyDescent="0.2">
      <c r="A12" s="14">
        <f>M9+1</f>
        <v>44948</v>
      </c>
      <c r="B12" s="15"/>
      <c r="C12" s="12">
        <f>A12+1</f>
        <v>44949</v>
      </c>
      <c r="D12" s="13"/>
      <c r="E12" s="12">
        <f>C12+1</f>
        <v>44950</v>
      </c>
      <c r="F12" s="13"/>
      <c r="G12" s="12">
        <f>E12+1</f>
        <v>44951</v>
      </c>
      <c r="H12" s="13"/>
      <c r="I12" s="12">
        <f>G12+1</f>
        <v>44952</v>
      </c>
      <c r="J12" s="13"/>
      <c r="K12" s="78">
        <f>I12+1</f>
        <v>44953</v>
      </c>
      <c r="L12" s="79"/>
      <c r="M12" s="67">
        <f>K12+1</f>
        <v>44954</v>
      </c>
      <c r="N12" s="73"/>
      <c r="P12" s="55"/>
      <c r="Q12" s="55"/>
      <c r="R12" s="55"/>
      <c r="S12" s="55"/>
      <c r="T12" s="55"/>
      <c r="U12" s="55"/>
      <c r="V12" s="55"/>
      <c r="W12" s="55"/>
      <c r="X12" s="55"/>
      <c r="Y12" s="55"/>
      <c r="Z12" s="56"/>
      <c r="AA12" s="56"/>
      <c r="AB12" s="56"/>
      <c r="AC12" s="56"/>
      <c r="AD12" s="55"/>
      <c r="AE12" s="55"/>
    </row>
    <row r="13" spans="1:31" s="1" customFormat="1" ht="30" customHeight="1" x14ac:dyDescent="0.2">
      <c r="A13" s="224"/>
      <c r="B13" s="225"/>
      <c r="C13" s="221"/>
      <c r="D13" s="222"/>
      <c r="E13" s="221"/>
      <c r="F13" s="222"/>
      <c r="G13" s="221"/>
      <c r="H13" s="222"/>
      <c r="I13" s="221"/>
      <c r="J13" s="222"/>
      <c r="K13" s="221"/>
      <c r="L13" s="223"/>
      <c r="M13" s="224"/>
      <c r="N13" s="255"/>
      <c r="P13" s="91" t="s">
        <v>28</v>
      </c>
      <c r="R13" s="52"/>
      <c r="S13" s="52"/>
      <c r="V13" s="52"/>
      <c r="W13" s="52"/>
      <c r="X13" s="52"/>
      <c r="Y13" s="52"/>
      <c r="Z13" s="52"/>
      <c r="AA13" s="52"/>
      <c r="AB13" s="52"/>
      <c r="AC13" s="52"/>
      <c r="AD13" s="52"/>
    </row>
    <row r="14" spans="1:31" s="1" customFormat="1" ht="30" customHeight="1" x14ac:dyDescent="0.2">
      <c r="A14" s="224"/>
      <c r="B14" s="225"/>
      <c r="C14" s="221"/>
      <c r="D14" s="222"/>
      <c r="E14" s="221"/>
      <c r="F14" s="222"/>
      <c r="G14" s="221"/>
      <c r="H14" s="222"/>
      <c r="I14" s="221"/>
      <c r="J14" s="222"/>
      <c r="K14" s="221"/>
      <c r="L14" s="223"/>
      <c r="M14" s="224"/>
      <c r="N14" s="255"/>
      <c r="P14" s="75" t="s">
        <v>35</v>
      </c>
      <c r="Q14" s="90" t="s">
        <v>27</v>
      </c>
      <c r="R14" s="57" t="s">
        <v>23</v>
      </c>
      <c r="S14" s="92"/>
      <c r="T14" s="57"/>
      <c r="U14" s="57"/>
    </row>
    <row r="15" spans="1:31" s="1" customFormat="1" ht="30" customHeight="1" x14ac:dyDescent="0.2">
      <c r="A15" s="14">
        <f>M12+1</f>
        <v>44955</v>
      </c>
      <c r="B15" s="15"/>
      <c r="C15" s="12">
        <f>A15+1</f>
        <v>44956</v>
      </c>
      <c r="D15" s="13"/>
      <c r="E15" s="12">
        <f>C15+1</f>
        <v>44957</v>
      </c>
      <c r="F15" s="13"/>
      <c r="G15" s="12">
        <f>E15+1</f>
        <v>44958</v>
      </c>
      <c r="H15" s="13"/>
      <c r="I15" s="12">
        <f>G15+1</f>
        <v>44959</v>
      </c>
      <c r="J15" s="13"/>
      <c r="K15" s="78">
        <f>I15+1</f>
        <v>44960</v>
      </c>
      <c r="L15" s="79"/>
      <c r="M15" s="67">
        <f>K15+1</f>
        <v>44961</v>
      </c>
      <c r="N15" s="73"/>
    </row>
    <row r="16" spans="1:31" s="1" customFormat="1" ht="30" customHeight="1" x14ac:dyDescent="0.2">
      <c r="A16" s="224"/>
      <c r="B16" s="225"/>
      <c r="C16" s="221"/>
      <c r="D16" s="222"/>
      <c r="E16" s="221"/>
      <c r="F16" s="222"/>
      <c r="G16" s="221"/>
      <c r="H16" s="222"/>
      <c r="I16" s="221"/>
      <c r="J16" s="222"/>
      <c r="K16" s="221"/>
      <c r="L16" s="223"/>
      <c r="M16" s="224"/>
      <c r="N16" s="255"/>
    </row>
    <row r="17" spans="1:14" s="1" customFormat="1" ht="30" customHeight="1" x14ac:dyDescent="0.2">
      <c r="A17" s="224"/>
      <c r="B17" s="225"/>
      <c r="C17" s="221"/>
      <c r="D17" s="222"/>
      <c r="E17" s="221"/>
      <c r="F17" s="222"/>
      <c r="G17" s="221"/>
      <c r="H17" s="222"/>
      <c r="I17" s="221"/>
      <c r="J17" s="222"/>
      <c r="K17" s="221"/>
      <c r="L17" s="223"/>
      <c r="M17" s="231"/>
      <c r="N17" s="252"/>
    </row>
    <row r="18" spans="1:14" ht="30" customHeight="1" x14ac:dyDescent="0.2">
      <c r="A18" s="14">
        <f>M15+1</f>
        <v>44962</v>
      </c>
      <c r="B18" s="15"/>
      <c r="C18" s="12">
        <f>A18+1</f>
        <v>44963</v>
      </c>
      <c r="D18" s="13"/>
      <c r="E18" s="321"/>
      <c r="F18" s="322"/>
      <c r="G18" s="322"/>
      <c r="H18" s="322"/>
      <c r="I18" s="322"/>
      <c r="J18" s="322"/>
      <c r="K18" s="322"/>
      <c r="L18" s="322"/>
      <c r="M18" s="322"/>
      <c r="N18" s="323"/>
    </row>
    <row r="19" spans="1:14" ht="30" customHeight="1" x14ac:dyDescent="0.2">
      <c r="A19" s="224"/>
      <c r="B19" s="225"/>
      <c r="C19" s="221"/>
      <c r="D19" s="222"/>
      <c r="E19" s="324"/>
      <c r="F19" s="325"/>
      <c r="G19" s="325"/>
      <c r="H19" s="325"/>
      <c r="I19" s="325"/>
      <c r="J19" s="325"/>
      <c r="K19" s="325"/>
      <c r="L19" s="325"/>
      <c r="M19" s="325"/>
      <c r="N19" s="326"/>
    </row>
    <row r="20" spans="1:14" s="1" customFormat="1" ht="30" customHeight="1" x14ac:dyDescent="0.2">
      <c r="A20" s="231"/>
      <c r="B20" s="232"/>
      <c r="C20" s="234"/>
      <c r="D20" s="236"/>
      <c r="E20" s="327"/>
      <c r="F20" s="328"/>
      <c r="G20" s="328"/>
      <c r="H20" s="328"/>
      <c r="I20" s="328"/>
      <c r="J20" s="328"/>
      <c r="K20" s="328"/>
      <c r="L20" s="328"/>
      <c r="M20" s="328"/>
      <c r="N20" s="329"/>
    </row>
  </sheetData>
  <autoFilter ref="P3:AE4" xr:uid="{00000000-0001-0000-0500-000000000000}"/>
  <mergeCells count="98">
    <mergeCell ref="A1:H1"/>
    <mergeCell ref="K1:L1"/>
    <mergeCell ref="M1:N1"/>
    <mergeCell ref="A2:B2"/>
    <mergeCell ref="C2:D2"/>
    <mergeCell ref="E2:F2"/>
    <mergeCell ref="G2:H2"/>
    <mergeCell ref="I2:J2"/>
    <mergeCell ref="K2:L2"/>
    <mergeCell ref="M2:N2"/>
    <mergeCell ref="A4:B4"/>
    <mergeCell ref="C4:D4"/>
    <mergeCell ref="E4:F4"/>
    <mergeCell ref="G4:H4"/>
    <mergeCell ref="I4:J4"/>
    <mergeCell ref="A5:B5"/>
    <mergeCell ref="C5:D5"/>
    <mergeCell ref="E5:F5"/>
    <mergeCell ref="G5:H5"/>
    <mergeCell ref="I5:J5"/>
    <mergeCell ref="A7:B7"/>
    <mergeCell ref="G7:H7"/>
    <mergeCell ref="I7:J7"/>
    <mergeCell ref="K7:L7"/>
    <mergeCell ref="M7:N7"/>
    <mergeCell ref="A8:B8"/>
    <mergeCell ref="G8:H8"/>
    <mergeCell ref="I8:J8"/>
    <mergeCell ref="K8:L8"/>
    <mergeCell ref="M8:N8"/>
    <mergeCell ref="A10:B10"/>
    <mergeCell ref="G10:H10"/>
    <mergeCell ref="I10:J10"/>
    <mergeCell ref="K10:L10"/>
    <mergeCell ref="M10:N10"/>
    <mergeCell ref="K13:L13"/>
    <mergeCell ref="M13:N13"/>
    <mergeCell ref="A11:B11"/>
    <mergeCell ref="G11:H11"/>
    <mergeCell ref="I11:J11"/>
    <mergeCell ref="K11:L11"/>
    <mergeCell ref="M11:N11"/>
    <mergeCell ref="A13:B13"/>
    <mergeCell ref="C13:D13"/>
    <mergeCell ref="E13:F13"/>
    <mergeCell ref="G13:H13"/>
    <mergeCell ref="I13:J13"/>
    <mergeCell ref="K16:L16"/>
    <mergeCell ref="M16:N16"/>
    <mergeCell ref="A14:B14"/>
    <mergeCell ref="C14:D14"/>
    <mergeCell ref="E14:F14"/>
    <mergeCell ref="G14:H14"/>
    <mergeCell ref="I14:J14"/>
    <mergeCell ref="K14:L14"/>
    <mergeCell ref="M14:N14"/>
    <mergeCell ref="A16:B16"/>
    <mergeCell ref="C16:D16"/>
    <mergeCell ref="E16:F16"/>
    <mergeCell ref="G16:H16"/>
    <mergeCell ref="I16:J16"/>
    <mergeCell ref="K17:L17"/>
    <mergeCell ref="M17:N17"/>
    <mergeCell ref="A20:B20"/>
    <mergeCell ref="C20:D20"/>
    <mergeCell ref="A19:B19"/>
    <mergeCell ref="C19:D19"/>
    <mergeCell ref="A17:B17"/>
    <mergeCell ref="C17:D17"/>
    <mergeCell ref="E17:F17"/>
    <mergeCell ref="G17:H17"/>
    <mergeCell ref="I17:J17"/>
    <mergeCell ref="E18:N20"/>
    <mergeCell ref="AE3:AE4"/>
    <mergeCell ref="C7:D8"/>
    <mergeCell ref="E7:F8"/>
    <mergeCell ref="E10:F11"/>
    <mergeCell ref="C10:D11"/>
    <mergeCell ref="M4:N4"/>
    <mergeCell ref="K5:L5"/>
    <mergeCell ref="M5:N5"/>
    <mergeCell ref="K4:L4"/>
    <mergeCell ref="P2:AE2"/>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s>
  <conditionalFormatting sqref="A3 C3 E3 G3 K3 M3 A6 C6 E6 G6 K6 M6 A9 C9 E9 G9 K9 M9 A12 C12 E12 G12 K12 M12 A15 C15 E15 G15 K15 M15 A18 C18">
    <cfRule type="expression" dxfId="75" priority="3">
      <formula>MONTH(A3)&lt;&gt;MONTH($A$1)</formula>
    </cfRule>
    <cfRule type="expression" dxfId="74" priority="4">
      <formula>OR(WEEKDAY(A3,1)=1,WEEKDAY(A3,1)=7)</formula>
    </cfRule>
  </conditionalFormatting>
  <conditionalFormatting sqref="I3 I6 I9 I12 I15">
    <cfRule type="expression" dxfId="73" priority="1">
      <formula>MONTH(I3)&lt;&gt;MONTH($A$1)</formula>
    </cfRule>
    <cfRule type="expression" dxfId="72" priority="2">
      <formula>OR(WEEKDAY(I3,1)=1,WEEKDAY(I3,1)=7)</formula>
    </cfRule>
  </conditionalFormatting>
  <printOptions horizontalCentered="1"/>
  <pageMargins left="0.5" right="0.5" top="0.25" bottom="0.25" header="0.25" footer="0.25"/>
  <pageSetup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E20"/>
  <sheetViews>
    <sheetView showGridLines="0" workbookViewId="0">
      <selection sqref="A1:H1"/>
    </sheetView>
  </sheetViews>
  <sheetFormatPr defaultRowHeight="12.75" x14ac:dyDescent="0.2"/>
  <cols>
    <col min="1" max="1" width="5.7109375" customWidth="1"/>
    <col min="2" max="2" width="15.7109375" customWidth="1"/>
    <col min="3" max="3" width="5.7109375" customWidth="1"/>
    <col min="4" max="4" width="15.7109375" customWidth="1"/>
    <col min="5" max="5" width="5.7109375" customWidth="1"/>
    <col min="6" max="6" width="15.7109375" customWidth="1"/>
    <col min="7" max="7" width="5.7109375" customWidth="1"/>
    <col min="8" max="8" width="15.7109375" customWidth="1"/>
    <col min="9" max="9" width="5.7109375" customWidth="1"/>
    <col min="10" max="10" width="15.7109375" customWidth="1"/>
    <col min="11" max="11" width="5.7109375" customWidth="1"/>
    <col min="12" max="12" width="15.7109375" customWidth="1"/>
    <col min="13" max="13" width="5.7109375" customWidth="1"/>
    <col min="14" max="14" width="15.7109375" customWidth="1"/>
    <col min="16" max="17" width="15.7109375" customWidth="1"/>
    <col min="18" max="18" width="30.7109375" customWidth="1"/>
    <col min="19" max="22" width="15.7109375" customWidth="1"/>
    <col min="23" max="23" width="15.7109375" bestFit="1" customWidth="1"/>
    <col min="24" max="31" width="15.7109375" customWidth="1"/>
  </cols>
  <sheetData>
    <row r="1" spans="1:31" s="3" customFormat="1" ht="75" customHeight="1" x14ac:dyDescent="0.2">
      <c r="A1" s="243">
        <f>DATE('1'!AD18,'1'!AD20+6,1)</f>
        <v>44958</v>
      </c>
      <c r="B1" s="243"/>
      <c r="C1" s="243"/>
      <c r="D1" s="243"/>
      <c r="E1" s="243"/>
      <c r="F1" s="243"/>
      <c r="G1" s="243"/>
      <c r="H1" s="243"/>
      <c r="I1" s="11"/>
      <c r="J1" s="11"/>
      <c r="K1" s="310">
        <f>DATE(YEAR(A1),MONTH(A1)-1,1)</f>
        <v>44927</v>
      </c>
      <c r="L1" s="310"/>
      <c r="M1" s="76">
        <f>DATE(YEAR(A1),MONTH(A1)+1,1)</f>
        <v>44986</v>
      </c>
    </row>
    <row r="2" spans="1:31" s="1" customFormat="1" ht="30" customHeight="1" thickBot="1" x14ac:dyDescent="0.25">
      <c r="A2" s="244">
        <f>A3</f>
        <v>44955</v>
      </c>
      <c r="B2" s="245"/>
      <c r="C2" s="245">
        <f>C3</f>
        <v>44956</v>
      </c>
      <c r="D2" s="245"/>
      <c r="E2" s="245">
        <f>E3</f>
        <v>44957</v>
      </c>
      <c r="F2" s="245"/>
      <c r="G2" s="245">
        <f>G3</f>
        <v>44958</v>
      </c>
      <c r="H2" s="245"/>
      <c r="I2" s="245">
        <f>I3</f>
        <v>44959</v>
      </c>
      <c r="J2" s="245"/>
      <c r="K2" s="245">
        <f>K3</f>
        <v>44960</v>
      </c>
      <c r="L2" s="245"/>
      <c r="M2" s="245">
        <f>M3</f>
        <v>44961</v>
      </c>
      <c r="N2" s="247"/>
      <c r="P2" s="314" t="s">
        <v>22</v>
      </c>
      <c r="Q2" s="314"/>
      <c r="R2" s="314"/>
      <c r="S2" s="314"/>
      <c r="T2" s="314"/>
      <c r="U2" s="314"/>
      <c r="V2" s="314"/>
      <c r="W2" s="314"/>
      <c r="X2" s="314"/>
      <c r="Y2" s="314"/>
      <c r="Z2" s="314"/>
      <c r="AA2" s="314"/>
      <c r="AB2" s="314"/>
      <c r="AC2" s="314"/>
      <c r="AD2" s="314"/>
      <c r="AE2" s="314"/>
    </row>
    <row r="3" spans="1:31" s="1" customFormat="1" ht="30" customHeight="1" x14ac:dyDescent="0.2">
      <c r="A3" s="14">
        <f>$A$1-(WEEKDAY($A$1,1)-(start_day-1))-IF((WEEKDAY($A$1,1)-(start_day-1))&lt;=0,7,0)+1</f>
        <v>44955</v>
      </c>
      <c r="B3" s="15"/>
      <c r="C3" s="12">
        <f>A3+1</f>
        <v>44956</v>
      </c>
      <c r="D3" s="13"/>
      <c r="E3" s="12">
        <f>C3+1</f>
        <v>44957</v>
      </c>
      <c r="F3" s="13"/>
      <c r="G3" s="12">
        <f>E3+1</f>
        <v>44958</v>
      </c>
      <c r="H3" s="13"/>
      <c r="I3" s="12">
        <f>G3+1</f>
        <v>44959</v>
      </c>
      <c r="J3" s="13"/>
      <c r="K3" s="78">
        <f>I3+1</f>
        <v>44960</v>
      </c>
      <c r="L3" s="79"/>
      <c r="M3" s="14">
        <f>K3+1</f>
        <v>44961</v>
      </c>
      <c r="N3" s="74"/>
      <c r="P3" s="250" t="s">
        <v>65</v>
      </c>
      <c r="Q3" s="250" t="s">
        <v>88</v>
      </c>
      <c r="R3" s="250" t="s">
        <v>66</v>
      </c>
      <c r="S3" s="250" t="s">
        <v>107</v>
      </c>
      <c r="T3" s="250" t="s">
        <v>77</v>
      </c>
      <c r="U3" s="250" t="s">
        <v>78</v>
      </c>
      <c r="V3" s="250" t="s">
        <v>79</v>
      </c>
      <c r="W3" s="250" t="s">
        <v>80</v>
      </c>
      <c r="X3" s="250" t="s">
        <v>81</v>
      </c>
      <c r="Y3" s="250" t="s">
        <v>82</v>
      </c>
      <c r="Z3" s="250" t="s">
        <v>83</v>
      </c>
      <c r="AA3" s="250" t="s">
        <v>84</v>
      </c>
      <c r="AB3" s="250" t="s">
        <v>85</v>
      </c>
      <c r="AC3" s="250" t="s">
        <v>86</v>
      </c>
      <c r="AD3" s="250" t="s">
        <v>87</v>
      </c>
      <c r="AE3" s="250" t="s">
        <v>67</v>
      </c>
    </row>
    <row r="4" spans="1:31" s="1" customFormat="1" ht="30" customHeight="1" x14ac:dyDescent="0.2">
      <c r="A4" s="224"/>
      <c r="B4" s="225"/>
      <c r="C4" s="221"/>
      <c r="D4" s="222"/>
      <c r="E4" s="221"/>
      <c r="F4" s="222"/>
      <c r="G4" s="221"/>
      <c r="H4" s="222"/>
      <c r="I4" s="357"/>
      <c r="J4" s="358"/>
      <c r="K4" s="221"/>
      <c r="L4" s="223"/>
      <c r="M4" s="342" t="s">
        <v>162</v>
      </c>
      <c r="N4" s="348"/>
      <c r="P4" s="251"/>
      <c r="Q4" s="251"/>
      <c r="R4" s="251"/>
      <c r="S4" s="251"/>
      <c r="T4" s="251"/>
      <c r="U4" s="251"/>
      <c r="V4" s="251"/>
      <c r="W4" s="251"/>
      <c r="X4" s="251"/>
      <c r="Y4" s="251"/>
      <c r="Z4" s="251"/>
      <c r="AA4" s="251"/>
      <c r="AB4" s="251"/>
      <c r="AC4" s="251"/>
      <c r="AD4" s="251"/>
      <c r="AE4" s="251"/>
    </row>
    <row r="5" spans="1:31" s="1" customFormat="1" ht="30" customHeight="1" x14ac:dyDescent="0.2">
      <c r="A5" s="224"/>
      <c r="B5" s="225"/>
      <c r="C5" s="221"/>
      <c r="D5" s="222"/>
      <c r="E5" s="221"/>
      <c r="F5" s="222"/>
      <c r="G5" s="221"/>
      <c r="H5" s="222"/>
      <c r="I5" s="221"/>
      <c r="J5" s="222"/>
      <c r="K5" s="221"/>
      <c r="L5" s="223"/>
      <c r="M5" s="224"/>
      <c r="N5" s="226"/>
      <c r="P5" s="53">
        <v>44961</v>
      </c>
      <c r="Q5" s="54" t="s">
        <v>159</v>
      </c>
      <c r="R5" s="53" t="s">
        <v>160</v>
      </c>
      <c r="S5" s="54" t="s">
        <v>31</v>
      </c>
      <c r="T5" s="150">
        <v>0.35416666666666669</v>
      </c>
      <c r="U5" s="54" t="s">
        <v>25</v>
      </c>
      <c r="V5" s="54"/>
      <c r="W5" s="54" t="s">
        <v>161</v>
      </c>
      <c r="X5" s="54"/>
      <c r="Y5" s="54"/>
      <c r="Z5" s="83"/>
      <c r="AA5" s="54" t="s">
        <v>74</v>
      </c>
      <c r="AB5" s="83" t="s">
        <v>74</v>
      </c>
      <c r="AC5" s="83"/>
      <c r="AD5" s="54"/>
      <c r="AE5" s="112">
        <v>1</v>
      </c>
    </row>
    <row r="6" spans="1:31" s="1" customFormat="1" ht="30" customHeight="1" x14ac:dyDescent="0.2">
      <c r="A6" s="14">
        <f>M3+1</f>
        <v>44962</v>
      </c>
      <c r="B6" s="15"/>
      <c r="C6" s="12">
        <f>A6+1</f>
        <v>44963</v>
      </c>
      <c r="D6" s="13"/>
      <c r="E6" s="12">
        <f>C6+1</f>
        <v>44964</v>
      </c>
      <c r="F6" s="13"/>
      <c r="G6" s="12">
        <f>E6+1</f>
        <v>44965</v>
      </c>
      <c r="H6" s="13"/>
      <c r="I6" s="12">
        <f>G6+1</f>
        <v>44966</v>
      </c>
      <c r="J6" s="13"/>
      <c r="K6" s="78">
        <f>I6+1</f>
        <v>44967</v>
      </c>
      <c r="L6" s="79"/>
      <c r="M6" s="14">
        <f>K6+1</f>
        <v>44968</v>
      </c>
      <c r="N6" s="74"/>
      <c r="P6" s="53">
        <v>44965</v>
      </c>
      <c r="Q6" s="54" t="s">
        <v>92</v>
      </c>
      <c r="R6" s="149" t="s">
        <v>185</v>
      </c>
      <c r="S6" s="54" t="s">
        <v>176</v>
      </c>
      <c r="T6" s="54" t="s">
        <v>177</v>
      </c>
      <c r="U6" s="54" t="s">
        <v>25</v>
      </c>
      <c r="V6" s="54">
        <v>45</v>
      </c>
      <c r="W6" s="77" t="s">
        <v>186</v>
      </c>
      <c r="X6" s="54" t="s">
        <v>74</v>
      </c>
      <c r="Y6" s="54" t="s">
        <v>74</v>
      </c>
      <c r="Z6" s="83" t="s">
        <v>74</v>
      </c>
      <c r="AA6" s="54" t="s">
        <v>74</v>
      </c>
      <c r="AB6" s="83" t="s">
        <v>74</v>
      </c>
      <c r="AC6" s="83" t="s">
        <v>74</v>
      </c>
      <c r="AD6" s="54" t="s">
        <v>74</v>
      </c>
      <c r="AE6" s="112">
        <v>1</v>
      </c>
    </row>
    <row r="7" spans="1:31" s="1" customFormat="1" ht="30" customHeight="1" x14ac:dyDescent="0.2">
      <c r="A7" s="224"/>
      <c r="B7" s="225"/>
      <c r="C7" s="221"/>
      <c r="D7" s="222"/>
      <c r="E7" s="355"/>
      <c r="F7" s="356"/>
      <c r="G7" s="332" t="s">
        <v>187</v>
      </c>
      <c r="H7" s="333"/>
      <c r="I7" s="221"/>
      <c r="J7" s="222"/>
      <c r="K7" s="221"/>
      <c r="L7" s="223"/>
      <c r="M7" s="224"/>
      <c r="N7" s="226"/>
      <c r="P7" s="53">
        <v>44973</v>
      </c>
      <c r="Q7" s="54" t="s">
        <v>150</v>
      </c>
      <c r="R7" s="53" t="s">
        <v>153</v>
      </c>
      <c r="S7" s="54" t="s">
        <v>154</v>
      </c>
      <c r="T7" s="54" t="s">
        <v>110</v>
      </c>
      <c r="U7" s="54" t="s">
        <v>62</v>
      </c>
      <c r="V7" s="54">
        <v>70</v>
      </c>
      <c r="W7" s="54" t="s">
        <v>63</v>
      </c>
      <c r="X7" s="54" t="s">
        <v>74</v>
      </c>
      <c r="Y7" s="54" t="s">
        <v>74</v>
      </c>
      <c r="Z7" s="83" t="s">
        <v>31</v>
      </c>
      <c r="AA7" s="54" t="s">
        <v>31</v>
      </c>
      <c r="AB7" s="83" t="s">
        <v>74</v>
      </c>
      <c r="AC7" s="83" t="s">
        <v>74</v>
      </c>
      <c r="AD7" s="54" t="s">
        <v>74</v>
      </c>
      <c r="AE7" s="112">
        <v>1</v>
      </c>
    </row>
    <row r="8" spans="1:31" s="1" customFormat="1" ht="30" customHeight="1" x14ac:dyDescent="0.2">
      <c r="A8" s="224"/>
      <c r="B8" s="225"/>
      <c r="C8" s="221"/>
      <c r="D8" s="222"/>
      <c r="E8" s="221"/>
      <c r="F8" s="222"/>
      <c r="G8" s="221"/>
      <c r="H8" s="222"/>
      <c r="I8" s="221"/>
      <c r="J8" s="222"/>
      <c r="K8" s="221"/>
      <c r="L8" s="223"/>
      <c r="M8" s="224"/>
      <c r="N8" s="226"/>
      <c r="P8" s="98"/>
      <c r="Q8" s="55"/>
      <c r="R8" s="153"/>
      <c r="S8" s="125"/>
      <c r="T8" s="55"/>
      <c r="U8" s="55"/>
      <c r="V8" s="55"/>
      <c r="W8" s="55"/>
      <c r="X8" s="55"/>
      <c r="Y8" s="55"/>
      <c r="Z8" s="56"/>
      <c r="AA8" s="56"/>
      <c r="AB8" s="56"/>
      <c r="AC8" s="56"/>
      <c r="AD8" s="55"/>
      <c r="AE8" s="116"/>
    </row>
    <row r="9" spans="1:31" s="1" customFormat="1" ht="30" customHeight="1" x14ac:dyDescent="0.2">
      <c r="A9" s="14">
        <f>M6+1</f>
        <v>44969</v>
      </c>
      <c r="B9" s="15"/>
      <c r="C9" s="71">
        <f>A9+1</f>
        <v>44970</v>
      </c>
      <c r="D9" s="72"/>
      <c r="E9" s="71">
        <f>C9+1</f>
        <v>44971</v>
      </c>
      <c r="F9" s="72"/>
      <c r="G9" s="12">
        <f>E9+1</f>
        <v>44972</v>
      </c>
      <c r="H9" s="13"/>
      <c r="I9" s="12">
        <f>G9+1</f>
        <v>44973</v>
      </c>
      <c r="J9" s="13"/>
      <c r="K9" s="78">
        <f>I9+1</f>
        <v>44974</v>
      </c>
      <c r="L9" s="79"/>
      <c r="M9" s="14">
        <f>K9+1</f>
        <v>44975</v>
      </c>
      <c r="N9" s="74"/>
      <c r="P9" s="53">
        <v>44979</v>
      </c>
      <c r="Q9" s="54" t="s">
        <v>205</v>
      </c>
      <c r="R9" s="77" t="s">
        <v>206</v>
      </c>
      <c r="S9" s="54" t="s">
        <v>207</v>
      </c>
      <c r="T9" s="54" t="s">
        <v>177</v>
      </c>
      <c r="U9" s="54" t="s">
        <v>62</v>
      </c>
      <c r="V9" s="54">
        <v>18</v>
      </c>
      <c r="W9" s="54" t="s">
        <v>63</v>
      </c>
      <c r="X9" s="54" t="s">
        <v>74</v>
      </c>
      <c r="Y9" s="54" t="s">
        <v>74</v>
      </c>
      <c r="Z9" s="83" t="s">
        <v>74</v>
      </c>
      <c r="AA9" s="83" t="s">
        <v>74</v>
      </c>
      <c r="AB9" s="83" t="s">
        <v>31</v>
      </c>
      <c r="AC9" s="83" t="s">
        <v>74</v>
      </c>
      <c r="AD9" s="54" t="s">
        <v>74</v>
      </c>
      <c r="AE9" s="112">
        <v>1</v>
      </c>
    </row>
    <row r="10" spans="1:31" s="1" customFormat="1" ht="30" customHeight="1" x14ac:dyDescent="0.2">
      <c r="A10" s="224"/>
      <c r="B10" s="225"/>
      <c r="C10" s="264" t="s">
        <v>114</v>
      </c>
      <c r="D10" s="265"/>
      <c r="E10" s="264" t="s">
        <v>119</v>
      </c>
      <c r="F10" s="265"/>
      <c r="G10" s="353"/>
      <c r="H10" s="354"/>
      <c r="I10" s="332" t="s">
        <v>152</v>
      </c>
      <c r="J10" s="333"/>
      <c r="K10" s="221"/>
      <c r="L10" s="223"/>
      <c r="M10" s="224"/>
      <c r="N10" s="226"/>
      <c r="P10" s="55"/>
      <c r="Q10" s="55"/>
      <c r="R10" s="55"/>
      <c r="S10" s="55"/>
      <c r="T10" s="55"/>
      <c r="U10" s="55"/>
      <c r="V10" s="55"/>
      <c r="W10" s="55"/>
      <c r="X10" s="55"/>
      <c r="Y10" s="55"/>
      <c r="Z10" s="56"/>
      <c r="AA10" s="56"/>
      <c r="AB10" s="56"/>
      <c r="AC10" s="56"/>
      <c r="AD10" s="55"/>
      <c r="AE10" s="55"/>
    </row>
    <row r="11" spans="1:31" s="1" customFormat="1" ht="30" customHeight="1" x14ac:dyDescent="0.2">
      <c r="A11" s="224"/>
      <c r="B11" s="225"/>
      <c r="C11" s="264"/>
      <c r="D11" s="265"/>
      <c r="E11" s="264"/>
      <c r="F11" s="265"/>
      <c r="G11" s="221"/>
      <c r="H11" s="222"/>
      <c r="I11" s="221"/>
      <c r="J11" s="222"/>
      <c r="K11" s="221"/>
      <c r="L11" s="223"/>
      <c r="M11" s="224"/>
      <c r="N11" s="226"/>
      <c r="P11" s="55"/>
      <c r="Q11" s="55"/>
      <c r="R11" s="55"/>
      <c r="S11" s="55"/>
      <c r="T11" s="55"/>
      <c r="U11" s="55"/>
      <c r="V11" s="55"/>
      <c r="W11" s="55"/>
      <c r="X11" s="55"/>
      <c r="Y11" s="55"/>
      <c r="Z11" s="56"/>
      <c r="AA11" s="56"/>
      <c r="AB11" s="56"/>
      <c r="AC11" s="56"/>
      <c r="AD11" s="55"/>
      <c r="AE11" s="55"/>
    </row>
    <row r="12" spans="1:31" s="1" customFormat="1" ht="30" customHeight="1" x14ac:dyDescent="0.2">
      <c r="A12" s="14">
        <f>M9+1</f>
        <v>44976</v>
      </c>
      <c r="B12" s="15"/>
      <c r="C12" s="12">
        <f>A12+1</f>
        <v>44977</v>
      </c>
      <c r="D12" s="13"/>
      <c r="E12" s="12">
        <f>C12+1</f>
        <v>44978</v>
      </c>
      <c r="F12" s="13"/>
      <c r="G12" s="12">
        <f>E12+1</f>
        <v>44979</v>
      </c>
      <c r="H12" s="13"/>
      <c r="I12" s="12">
        <f>G12+1</f>
        <v>44980</v>
      </c>
      <c r="J12" s="13"/>
      <c r="K12" s="78">
        <f>I12+1</f>
        <v>44981</v>
      </c>
      <c r="L12" s="79"/>
      <c r="M12" s="14">
        <f>K12+1</f>
        <v>44982</v>
      </c>
      <c r="N12" s="74"/>
      <c r="P12" s="55"/>
      <c r="Q12" s="55"/>
      <c r="R12" s="55"/>
      <c r="S12" s="55"/>
      <c r="T12" s="55"/>
      <c r="U12" s="55"/>
      <c r="V12" s="55"/>
      <c r="W12" s="55"/>
      <c r="X12" s="55"/>
      <c r="Y12" s="55"/>
      <c r="Z12" s="56"/>
      <c r="AA12" s="56"/>
      <c r="AB12" s="56"/>
      <c r="AC12" s="56"/>
      <c r="AD12" s="55"/>
      <c r="AE12" s="55"/>
    </row>
    <row r="13" spans="1:31" s="1" customFormat="1" ht="30" customHeight="1" x14ac:dyDescent="0.2">
      <c r="A13" s="284"/>
      <c r="B13" s="313"/>
      <c r="C13" s="270" t="s">
        <v>55</v>
      </c>
      <c r="D13" s="271"/>
      <c r="E13" s="338"/>
      <c r="F13" s="339"/>
      <c r="G13" s="338" t="s">
        <v>208</v>
      </c>
      <c r="H13" s="339"/>
      <c r="I13" s="351"/>
      <c r="J13" s="352"/>
      <c r="K13" s="338"/>
      <c r="L13" s="339"/>
      <c r="M13" s="224"/>
      <c r="N13" s="226"/>
      <c r="P13" s="91" t="s">
        <v>28</v>
      </c>
      <c r="R13" s="52"/>
      <c r="T13" s="52"/>
      <c r="U13" s="52"/>
      <c r="V13" s="52"/>
      <c r="W13" s="52"/>
      <c r="X13" s="52"/>
      <c r="Y13" s="52"/>
      <c r="Z13" s="52"/>
      <c r="AA13" s="52"/>
      <c r="AB13" s="52"/>
      <c r="AC13" s="52"/>
      <c r="AD13" s="52"/>
    </row>
    <row r="14" spans="1:31" s="1" customFormat="1" ht="30" customHeight="1" x14ac:dyDescent="0.2">
      <c r="A14" s="224"/>
      <c r="B14" s="225"/>
      <c r="C14" s="346" t="s">
        <v>60</v>
      </c>
      <c r="D14" s="347"/>
      <c r="E14" s="346" t="s">
        <v>60</v>
      </c>
      <c r="F14" s="347"/>
      <c r="G14" s="346" t="s">
        <v>60</v>
      </c>
      <c r="H14" s="347"/>
      <c r="I14" s="346" t="s">
        <v>60</v>
      </c>
      <c r="J14" s="347"/>
      <c r="K14" s="346" t="s">
        <v>60</v>
      </c>
      <c r="L14" s="347"/>
      <c r="M14" s="224"/>
      <c r="N14" s="226"/>
      <c r="P14" s="75" t="s">
        <v>35</v>
      </c>
      <c r="Q14" s="90" t="s">
        <v>27</v>
      </c>
      <c r="R14" s="57" t="s">
        <v>23</v>
      </c>
      <c r="S14" s="92"/>
      <c r="T14" s="57"/>
    </row>
    <row r="15" spans="1:31" s="1" customFormat="1" ht="30" customHeight="1" x14ac:dyDescent="0.2">
      <c r="A15" s="14">
        <f>M12+1</f>
        <v>44983</v>
      </c>
      <c r="B15" s="15"/>
      <c r="C15" s="12">
        <f>A15+1</f>
        <v>44984</v>
      </c>
      <c r="D15" s="13"/>
      <c r="E15" s="12">
        <f>C15+1</f>
        <v>44985</v>
      </c>
      <c r="F15" s="13"/>
      <c r="G15" s="12">
        <f>E15+1</f>
        <v>44986</v>
      </c>
      <c r="H15" s="13"/>
      <c r="I15" s="12">
        <f>G15+1</f>
        <v>44987</v>
      </c>
      <c r="J15" s="13"/>
      <c r="K15" s="78">
        <f>I15+1</f>
        <v>44988</v>
      </c>
      <c r="L15" s="79"/>
      <c r="M15" s="14">
        <f>K15+1</f>
        <v>44989</v>
      </c>
      <c r="N15" s="74"/>
    </row>
    <row r="16" spans="1:31" s="1" customFormat="1" ht="30" customHeight="1" x14ac:dyDescent="0.2">
      <c r="A16" s="224"/>
      <c r="B16" s="225"/>
      <c r="C16" s="221"/>
      <c r="D16" s="222"/>
      <c r="E16" s="221"/>
      <c r="F16" s="222"/>
      <c r="G16" s="221"/>
      <c r="H16" s="222"/>
      <c r="I16" s="221"/>
      <c r="J16" s="222"/>
      <c r="K16" s="221"/>
      <c r="L16" s="223"/>
      <c r="M16" s="224"/>
      <c r="N16" s="226"/>
    </row>
    <row r="17" spans="1:14" s="1" customFormat="1" ht="30" customHeight="1" x14ac:dyDescent="0.2">
      <c r="A17" s="224"/>
      <c r="B17" s="225"/>
      <c r="C17" s="221"/>
      <c r="D17" s="222"/>
      <c r="E17" s="221"/>
      <c r="F17" s="222"/>
      <c r="G17" s="221"/>
      <c r="H17" s="222"/>
      <c r="I17" s="221"/>
      <c r="J17" s="222"/>
      <c r="K17" s="221"/>
      <c r="L17" s="223"/>
      <c r="M17" s="224"/>
      <c r="N17" s="226"/>
    </row>
    <row r="18" spans="1:14" ht="30" customHeight="1" x14ac:dyDescent="0.2">
      <c r="A18" s="14">
        <f>M15+1</f>
        <v>44990</v>
      </c>
      <c r="B18" s="15"/>
      <c r="C18" s="12">
        <f>A18+1</f>
        <v>44991</v>
      </c>
      <c r="D18" s="13"/>
      <c r="E18" s="58" t="s">
        <v>0</v>
      </c>
      <c r="F18" s="59"/>
      <c r="G18" s="59"/>
      <c r="H18" s="59"/>
      <c r="I18" s="59"/>
      <c r="J18" s="59"/>
      <c r="K18" s="59"/>
      <c r="L18" s="59"/>
      <c r="M18" s="59"/>
      <c r="N18" s="60"/>
    </row>
    <row r="19" spans="1:14" ht="30" customHeight="1" x14ac:dyDescent="0.2">
      <c r="A19" s="224"/>
      <c r="B19" s="225"/>
      <c r="C19" s="221"/>
      <c r="D19" s="222"/>
      <c r="E19" s="61"/>
      <c r="F19" s="62"/>
      <c r="G19" s="62"/>
      <c r="H19" s="62"/>
      <c r="I19" s="62"/>
      <c r="J19" s="62"/>
      <c r="K19" s="62"/>
      <c r="L19" s="62"/>
      <c r="M19" s="62"/>
      <c r="N19" s="63"/>
    </row>
    <row r="20" spans="1:14" s="1" customFormat="1" ht="30" customHeight="1" x14ac:dyDescent="0.2">
      <c r="A20" s="231"/>
      <c r="B20" s="232"/>
      <c r="C20" s="234"/>
      <c r="D20" s="236"/>
      <c r="E20" s="64"/>
      <c r="F20" s="65"/>
      <c r="G20" s="65"/>
      <c r="H20" s="65"/>
      <c r="I20" s="65"/>
      <c r="J20" s="65"/>
      <c r="K20" s="349" t="s">
        <v>4</v>
      </c>
      <c r="L20" s="349"/>
      <c r="M20" s="349"/>
      <c r="N20" s="350"/>
    </row>
  </sheetData>
  <autoFilter ref="P3:AE4" xr:uid="{00000000-0001-0000-0600-000000000000}"/>
  <mergeCells count="99">
    <mergeCell ref="A1:H1"/>
    <mergeCell ref="K1:L1"/>
    <mergeCell ref="A2:B2"/>
    <mergeCell ref="C2:D2"/>
    <mergeCell ref="E2:F2"/>
    <mergeCell ref="G2:H2"/>
    <mergeCell ref="I2:J2"/>
    <mergeCell ref="K2:L2"/>
    <mergeCell ref="A4:B4"/>
    <mergeCell ref="C4:D4"/>
    <mergeCell ref="E4:F4"/>
    <mergeCell ref="G4:H4"/>
    <mergeCell ref="I4:J4"/>
    <mergeCell ref="A5:B5"/>
    <mergeCell ref="C5:D5"/>
    <mergeCell ref="E5:F5"/>
    <mergeCell ref="G5:H5"/>
    <mergeCell ref="I5:J5"/>
    <mergeCell ref="A7:B7"/>
    <mergeCell ref="C7:D7"/>
    <mergeCell ref="E7:F7"/>
    <mergeCell ref="G7:H7"/>
    <mergeCell ref="I7:J7"/>
    <mergeCell ref="A10:B10"/>
    <mergeCell ref="G10:H10"/>
    <mergeCell ref="I10:J10"/>
    <mergeCell ref="K10:L10"/>
    <mergeCell ref="A8:B8"/>
    <mergeCell ref="C8:D8"/>
    <mergeCell ref="E8:F8"/>
    <mergeCell ref="G8:H8"/>
    <mergeCell ref="I8:J8"/>
    <mergeCell ref="K8:L8"/>
    <mergeCell ref="A13:B13"/>
    <mergeCell ref="M13:N13"/>
    <mergeCell ref="A11:B11"/>
    <mergeCell ref="G11:H11"/>
    <mergeCell ref="I11:J11"/>
    <mergeCell ref="K11:L11"/>
    <mergeCell ref="M11:N11"/>
    <mergeCell ref="G13:H13"/>
    <mergeCell ref="I13:J13"/>
    <mergeCell ref="C13:D13"/>
    <mergeCell ref="K17:L17"/>
    <mergeCell ref="M17:N17"/>
    <mergeCell ref="K16:L16"/>
    <mergeCell ref="M16:N16"/>
    <mergeCell ref="A14:B14"/>
    <mergeCell ref="M14:N14"/>
    <mergeCell ref="A17:B17"/>
    <mergeCell ref="C17:D17"/>
    <mergeCell ref="E17:F17"/>
    <mergeCell ref="G17:H17"/>
    <mergeCell ref="I17:J17"/>
    <mergeCell ref="A16:B16"/>
    <mergeCell ref="C16:D16"/>
    <mergeCell ref="E16:F16"/>
    <mergeCell ref="G16:H16"/>
    <mergeCell ref="I16:J16"/>
    <mergeCell ref="A20:B20"/>
    <mergeCell ref="C20:D20"/>
    <mergeCell ref="K20:N20"/>
    <mergeCell ref="A19:B19"/>
    <mergeCell ref="C19:D19"/>
    <mergeCell ref="C14:D14"/>
    <mergeCell ref="P3:P4"/>
    <mergeCell ref="Q3:Q4"/>
    <mergeCell ref="R3:R4"/>
    <mergeCell ref="C10:D11"/>
    <mergeCell ref="E10:F11"/>
    <mergeCell ref="M10:N10"/>
    <mergeCell ref="M8:N8"/>
    <mergeCell ref="K7:L7"/>
    <mergeCell ref="M7:N7"/>
    <mergeCell ref="M4:N4"/>
    <mergeCell ref="K5:L5"/>
    <mergeCell ref="M5:N5"/>
    <mergeCell ref="K4:L4"/>
    <mergeCell ref="E14:F14"/>
    <mergeCell ref="G14:H14"/>
    <mergeCell ref="I14:J14"/>
    <mergeCell ref="K13:L13"/>
    <mergeCell ref="K14:L14"/>
    <mergeCell ref="AC3:AC4"/>
    <mergeCell ref="AD3:AD4"/>
    <mergeCell ref="AE3:AE4"/>
    <mergeCell ref="P2:AE2"/>
    <mergeCell ref="E13:F13"/>
    <mergeCell ref="S3:S4"/>
    <mergeCell ref="V3:V4"/>
    <mergeCell ref="T3:T4"/>
    <mergeCell ref="U3:U4"/>
    <mergeCell ref="W3:W4"/>
    <mergeCell ref="X3:X4"/>
    <mergeCell ref="Y3:Y4"/>
    <mergeCell ref="Z3:Z4"/>
    <mergeCell ref="AA3:AA4"/>
    <mergeCell ref="AB3:AB4"/>
    <mergeCell ref="M2:N2"/>
  </mergeCells>
  <conditionalFormatting sqref="A3 C3 E3 G3 K3 M3 A6 C6 E6 G6 K6 M6 A9 C9 E9 G9 K9 M9 A12 C12 E12 G12 K12 M12 A15 C15 E15 G15 K15 M15 A18 C18">
    <cfRule type="expression" dxfId="71" priority="3">
      <formula>MONTH(A3)&lt;&gt;MONTH($A$1)</formula>
    </cfRule>
    <cfRule type="expression" dxfId="70" priority="4">
      <formula>OR(WEEKDAY(A3,1)=1,WEEKDAY(A3,1)=7)</formula>
    </cfRule>
  </conditionalFormatting>
  <conditionalFormatting sqref="I3 I6 I9 I12 I15">
    <cfRule type="expression" dxfId="69" priority="1">
      <formula>MONTH(I3)&lt;&gt;MONTH($A$1)</formula>
    </cfRule>
    <cfRule type="expression" dxfId="68" priority="2">
      <formula>OR(WEEKDAY(I3,1)=1,WEEKDAY(I3,1)=7)</formula>
    </cfRule>
  </conditionalFormatting>
  <hyperlinks>
    <hyperlink ref="K20" r:id="rId1" xr:uid="{00000000-0004-0000-0600-000000000000}"/>
    <hyperlink ref="K20:N20" r:id="rId2" display="https://www.vertex42.com/calendars/" xr:uid="{00000000-0004-0000-0600-000002000000}"/>
  </hyperlinks>
  <printOptions horizontalCentered="1"/>
  <pageMargins left="0.5" right="0.5" top="0.25" bottom="0.25" header="0.25" footer="0.25"/>
  <pageSetup scale="48"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20"/>
  <sheetViews>
    <sheetView showGridLines="0" zoomScaleNormal="100" workbookViewId="0">
      <selection activeCell="A2" sqref="A2:B2"/>
    </sheetView>
  </sheetViews>
  <sheetFormatPr defaultRowHeight="12.75" x14ac:dyDescent="0.2"/>
  <cols>
    <col min="1" max="1" width="5.7109375" customWidth="1"/>
    <col min="2" max="2" width="15.7109375" customWidth="1"/>
    <col min="3" max="3" width="5.7109375" customWidth="1"/>
    <col min="4" max="4" width="15.7109375" customWidth="1"/>
    <col min="5" max="5" width="5.7109375" customWidth="1"/>
    <col min="6" max="6" width="15.7109375" customWidth="1"/>
    <col min="7" max="7" width="5.7109375" customWidth="1"/>
    <col min="8" max="8" width="15.7109375" customWidth="1"/>
    <col min="9" max="9" width="5.7109375" customWidth="1"/>
    <col min="10" max="10" width="15.7109375" customWidth="1"/>
    <col min="11" max="11" width="5.7109375" customWidth="1"/>
    <col min="12" max="12" width="15.7109375" customWidth="1"/>
    <col min="13" max="13" width="5.7109375" customWidth="1"/>
    <col min="14" max="14" width="15.7109375" customWidth="1"/>
    <col min="16" max="17" width="15.7109375" customWidth="1"/>
    <col min="18" max="18" width="30.7109375" customWidth="1"/>
    <col min="19" max="31" width="15.7109375" customWidth="1"/>
  </cols>
  <sheetData>
    <row r="1" spans="1:31" s="3" customFormat="1" ht="75" customHeight="1" x14ac:dyDescent="0.2">
      <c r="A1" s="243"/>
      <c r="B1" s="243"/>
      <c r="C1" s="243"/>
      <c r="D1" s="243"/>
      <c r="E1" s="243"/>
      <c r="F1" s="243"/>
      <c r="G1" s="243"/>
      <c r="H1" s="243"/>
      <c r="I1" s="11"/>
      <c r="J1" s="11"/>
      <c r="K1" s="310" t="e">
        <f>DATE(YEAR(A1),MONTH(A1)-1,1)</f>
        <v>#NUM!</v>
      </c>
      <c r="L1" s="310"/>
      <c r="M1" s="76">
        <f>DATE(YEAR(A1),MONTH(A1)+1,1)</f>
        <v>32</v>
      </c>
    </row>
    <row r="2" spans="1:31" s="1" customFormat="1" ht="30" customHeight="1" thickBot="1" x14ac:dyDescent="0.25">
      <c r="A2" s="244">
        <f>A3</f>
        <v>-6</v>
      </c>
      <c r="B2" s="245"/>
      <c r="C2" s="245">
        <f>C3</f>
        <v>-5</v>
      </c>
      <c r="D2" s="245"/>
      <c r="E2" s="245">
        <f>E3</f>
        <v>-4</v>
      </c>
      <c r="F2" s="245"/>
      <c r="G2" s="245">
        <f>G3</f>
        <v>-3</v>
      </c>
      <c r="H2" s="245"/>
      <c r="I2" s="245">
        <f>I3</f>
        <v>-2</v>
      </c>
      <c r="J2" s="245"/>
      <c r="K2" s="245">
        <f>K3</f>
        <v>-1</v>
      </c>
      <c r="L2" s="245"/>
      <c r="M2" s="245">
        <f>M3</f>
        <v>0</v>
      </c>
      <c r="N2" s="247"/>
      <c r="P2" s="314" t="s">
        <v>22</v>
      </c>
      <c r="Q2" s="314"/>
      <c r="R2" s="314"/>
      <c r="S2" s="314"/>
      <c r="T2" s="314"/>
      <c r="U2" s="314"/>
      <c r="V2" s="314"/>
      <c r="W2" s="314"/>
      <c r="X2" s="314"/>
      <c r="Y2" s="314"/>
      <c r="Z2" s="314"/>
      <c r="AA2" s="314"/>
      <c r="AB2" s="314"/>
      <c r="AC2" s="314"/>
      <c r="AD2" s="314"/>
      <c r="AE2" s="314"/>
    </row>
    <row r="3" spans="1:31" s="1" customFormat="1" ht="30" customHeight="1" x14ac:dyDescent="0.2">
      <c r="A3" s="14">
        <f>$A$1-(WEEKDAY($A$1,1)-(start_day-1))-IF((WEEKDAY($A$1,1)-(start_day-1))&lt;=0,7,0)+1</f>
        <v>-6</v>
      </c>
      <c r="B3" s="15"/>
      <c r="C3" s="12">
        <f>A3+1</f>
        <v>-5</v>
      </c>
      <c r="D3" s="13"/>
      <c r="E3" s="12">
        <f>C3+1</f>
        <v>-4</v>
      </c>
      <c r="F3" s="13"/>
      <c r="G3" s="12">
        <f>E3+1</f>
        <v>-3</v>
      </c>
      <c r="H3" s="13"/>
      <c r="I3" s="12">
        <f>G3+1</f>
        <v>-2</v>
      </c>
      <c r="J3" s="13"/>
      <c r="K3" s="78">
        <f>I3+1</f>
        <v>-1</v>
      </c>
      <c r="L3" s="79"/>
      <c r="M3" s="14">
        <f>K3+1</f>
        <v>0</v>
      </c>
      <c r="N3" s="74"/>
      <c r="P3" s="250" t="s">
        <v>65</v>
      </c>
      <c r="Q3" s="250" t="s">
        <v>88</v>
      </c>
      <c r="R3" s="250" t="s">
        <v>66</v>
      </c>
      <c r="S3" s="250" t="s">
        <v>107</v>
      </c>
      <c r="T3" s="250" t="s">
        <v>77</v>
      </c>
      <c r="U3" s="250" t="s">
        <v>78</v>
      </c>
      <c r="V3" s="250" t="s">
        <v>79</v>
      </c>
      <c r="W3" s="250" t="s">
        <v>80</v>
      </c>
      <c r="X3" s="250" t="s">
        <v>81</v>
      </c>
      <c r="Y3" s="250" t="s">
        <v>82</v>
      </c>
      <c r="Z3" s="250" t="s">
        <v>83</v>
      </c>
      <c r="AA3" s="250" t="s">
        <v>84</v>
      </c>
      <c r="AB3" s="250" t="s">
        <v>85</v>
      </c>
      <c r="AC3" s="250" t="s">
        <v>86</v>
      </c>
      <c r="AD3" s="250" t="s">
        <v>87</v>
      </c>
      <c r="AE3" s="250" t="s">
        <v>67</v>
      </c>
    </row>
    <row r="4" spans="1:31" s="1" customFormat="1" ht="30" customHeight="1" x14ac:dyDescent="0.2">
      <c r="A4" s="224"/>
      <c r="B4" s="225"/>
      <c r="C4" s="221"/>
      <c r="D4" s="222"/>
      <c r="E4" s="221"/>
      <c r="F4" s="222"/>
      <c r="G4" s="221" t="s">
        <v>215</v>
      </c>
      <c r="H4" s="222"/>
      <c r="I4" s="362" t="s">
        <v>191</v>
      </c>
      <c r="J4" s="364"/>
      <c r="K4" s="221"/>
      <c r="L4" s="223"/>
      <c r="M4" s="224"/>
      <c r="N4" s="226"/>
      <c r="P4" s="251"/>
      <c r="Q4" s="251"/>
      <c r="R4" s="251"/>
      <c r="S4" s="251"/>
      <c r="T4" s="251"/>
      <c r="U4" s="251"/>
      <c r="V4" s="251"/>
      <c r="W4" s="251"/>
      <c r="X4" s="251"/>
      <c r="Y4" s="251"/>
      <c r="Z4" s="251"/>
      <c r="AA4" s="251"/>
      <c r="AB4" s="251"/>
      <c r="AC4" s="251"/>
      <c r="AD4" s="251"/>
      <c r="AE4" s="251"/>
    </row>
    <row r="5" spans="1:31" s="1" customFormat="1" ht="30" customHeight="1" x14ac:dyDescent="0.2">
      <c r="A5" s="224"/>
      <c r="B5" s="225"/>
      <c r="C5" s="221"/>
      <c r="D5" s="222"/>
      <c r="E5" s="221"/>
      <c r="F5" s="222"/>
      <c r="G5" s="221"/>
      <c r="H5" s="222"/>
      <c r="I5" s="221"/>
      <c r="J5" s="222"/>
      <c r="K5" s="221"/>
      <c r="L5" s="223"/>
      <c r="M5" s="224"/>
      <c r="N5" s="226"/>
      <c r="P5" s="53">
        <v>44986</v>
      </c>
      <c r="Q5" s="54" t="s">
        <v>24</v>
      </c>
      <c r="R5" s="154" t="s">
        <v>196</v>
      </c>
      <c r="S5" s="77" t="s">
        <v>31</v>
      </c>
      <c r="T5" s="54" t="s">
        <v>197</v>
      </c>
      <c r="U5" s="54" t="s">
        <v>44</v>
      </c>
      <c r="V5" s="54">
        <v>40</v>
      </c>
      <c r="W5" s="54" t="s">
        <v>198</v>
      </c>
      <c r="X5" s="54" t="s">
        <v>74</v>
      </c>
      <c r="Y5" s="54" t="s">
        <v>74</v>
      </c>
      <c r="Z5" s="83" t="s">
        <v>74</v>
      </c>
      <c r="AA5" s="83" t="s">
        <v>74</v>
      </c>
      <c r="AB5" s="83" t="s">
        <v>74</v>
      </c>
      <c r="AC5" s="83" t="s">
        <v>74</v>
      </c>
      <c r="AD5" s="54" t="s">
        <v>74</v>
      </c>
      <c r="AE5" s="112">
        <v>1</v>
      </c>
    </row>
    <row r="6" spans="1:31" s="1" customFormat="1" ht="30" customHeight="1" x14ac:dyDescent="0.2">
      <c r="A6" s="14">
        <f>M3+1</f>
        <v>1</v>
      </c>
      <c r="B6" s="15"/>
      <c r="C6" s="12">
        <f>A6+1</f>
        <v>2</v>
      </c>
      <c r="D6" s="13"/>
      <c r="E6" s="12">
        <f>C6+1</f>
        <v>3</v>
      </c>
      <c r="F6" s="13"/>
      <c r="G6" s="12">
        <f>E6+1</f>
        <v>4</v>
      </c>
      <c r="H6" s="13"/>
      <c r="I6" s="12">
        <f>G6+1</f>
        <v>5</v>
      </c>
      <c r="J6" s="13"/>
      <c r="K6" s="78">
        <f>I6+1</f>
        <v>6</v>
      </c>
      <c r="L6" s="79"/>
      <c r="M6" s="14">
        <f>K6+1</f>
        <v>7</v>
      </c>
      <c r="N6" s="74"/>
      <c r="P6" s="53">
        <v>44987</v>
      </c>
      <c r="Q6" s="54" t="s">
        <v>91</v>
      </c>
      <c r="R6" s="152" t="s">
        <v>188</v>
      </c>
      <c r="S6" s="77" t="s">
        <v>189</v>
      </c>
      <c r="T6" s="54" t="s">
        <v>214</v>
      </c>
      <c r="U6" s="54" t="s">
        <v>44</v>
      </c>
      <c r="V6" s="54">
        <v>10</v>
      </c>
      <c r="W6" s="54" t="s">
        <v>190</v>
      </c>
      <c r="X6" s="54" t="s">
        <v>74</v>
      </c>
      <c r="Y6" s="54" t="s">
        <v>74</v>
      </c>
      <c r="Z6" s="83" t="s">
        <v>74</v>
      </c>
      <c r="AA6" s="83" t="s">
        <v>74</v>
      </c>
      <c r="AB6" s="83" t="s">
        <v>74</v>
      </c>
      <c r="AC6" s="83" t="s">
        <v>74</v>
      </c>
      <c r="AD6" s="54" t="s">
        <v>74</v>
      </c>
      <c r="AE6" s="112">
        <v>1</v>
      </c>
    </row>
    <row r="7" spans="1:31" s="1" customFormat="1" ht="30" customHeight="1" x14ac:dyDescent="0.2">
      <c r="A7" s="224"/>
      <c r="B7" s="225"/>
      <c r="C7" s="221"/>
      <c r="D7" s="222"/>
      <c r="E7" s="221"/>
      <c r="F7" s="222"/>
      <c r="G7" s="221"/>
      <c r="H7" s="222"/>
      <c r="I7" s="362"/>
      <c r="J7" s="364"/>
      <c r="K7" s="221"/>
      <c r="L7" s="223"/>
      <c r="M7" s="224"/>
      <c r="N7" s="226"/>
      <c r="P7" s="151">
        <v>44991</v>
      </c>
      <c r="Q7" s="54" t="s">
        <v>125</v>
      </c>
      <c r="R7" s="77" t="s">
        <v>129</v>
      </c>
      <c r="S7" s="54" t="s">
        <v>179</v>
      </c>
      <c r="T7" s="54" t="s">
        <v>126</v>
      </c>
      <c r="U7" s="54" t="s">
        <v>44</v>
      </c>
      <c r="V7" s="54">
        <v>30</v>
      </c>
      <c r="W7" s="77" t="s">
        <v>73</v>
      </c>
      <c r="X7" s="54" t="s">
        <v>74</v>
      </c>
      <c r="Y7" s="54" t="s">
        <v>74</v>
      </c>
      <c r="Z7" s="83" t="s">
        <v>149</v>
      </c>
      <c r="AA7" s="83" t="s">
        <v>149</v>
      </c>
      <c r="AB7" s="83" t="s">
        <v>74</v>
      </c>
      <c r="AC7" s="83" t="s">
        <v>149</v>
      </c>
      <c r="AD7" s="54" t="s">
        <v>149</v>
      </c>
      <c r="AE7" s="116">
        <v>0.4</v>
      </c>
    </row>
    <row r="8" spans="1:31" s="1" customFormat="1" ht="30" customHeight="1" x14ac:dyDescent="0.2">
      <c r="A8" s="224"/>
      <c r="B8" s="225"/>
      <c r="C8" s="221" t="s">
        <v>178</v>
      </c>
      <c r="D8" s="222"/>
      <c r="E8" s="221" t="s">
        <v>178</v>
      </c>
      <c r="F8" s="222"/>
      <c r="G8" s="221" t="s">
        <v>178</v>
      </c>
      <c r="H8" s="222"/>
      <c r="I8" s="221" t="s">
        <v>178</v>
      </c>
      <c r="J8" s="222"/>
      <c r="K8" s="221" t="s">
        <v>178</v>
      </c>
      <c r="L8" s="222"/>
      <c r="M8" s="224"/>
      <c r="N8" s="226"/>
    </row>
    <row r="9" spans="1:31" s="1" customFormat="1" ht="30" customHeight="1" x14ac:dyDescent="0.2">
      <c r="A9" s="14">
        <f>M6+1</f>
        <v>8</v>
      </c>
      <c r="B9" s="15"/>
      <c r="C9" s="71">
        <f>A9+1</f>
        <v>9</v>
      </c>
      <c r="D9" s="72"/>
      <c r="E9" s="71">
        <f>C9+1</f>
        <v>10</v>
      </c>
      <c r="F9" s="72"/>
      <c r="G9" s="12">
        <f>E9+1</f>
        <v>11</v>
      </c>
      <c r="H9" s="13"/>
      <c r="I9" s="12">
        <f>G9+1</f>
        <v>12</v>
      </c>
      <c r="J9" s="13"/>
      <c r="K9" s="78">
        <f>I9+1</f>
        <v>13</v>
      </c>
      <c r="L9" s="79"/>
      <c r="M9" s="14">
        <f>K9+1</f>
        <v>14</v>
      </c>
      <c r="N9" s="74"/>
      <c r="P9" s="53">
        <v>45007</v>
      </c>
      <c r="Q9" s="54" t="s">
        <v>89</v>
      </c>
      <c r="R9" s="54" t="s">
        <v>193</v>
      </c>
      <c r="S9" s="54" t="s">
        <v>194</v>
      </c>
      <c r="T9" s="54" t="s">
        <v>195</v>
      </c>
      <c r="U9" s="54" t="s">
        <v>62</v>
      </c>
      <c r="V9" s="54">
        <v>15</v>
      </c>
      <c r="W9" s="54" t="s">
        <v>63</v>
      </c>
      <c r="X9" s="54" t="s">
        <v>74</v>
      </c>
      <c r="Y9" s="54" t="s">
        <v>74</v>
      </c>
      <c r="Z9" s="83" t="s">
        <v>74</v>
      </c>
      <c r="AA9" s="83" t="s">
        <v>74</v>
      </c>
      <c r="AB9" s="83" t="s">
        <v>31</v>
      </c>
      <c r="AC9" s="83" t="s">
        <v>74</v>
      </c>
      <c r="AD9" s="54" t="s">
        <v>74</v>
      </c>
      <c r="AE9" s="112">
        <v>1</v>
      </c>
    </row>
    <row r="10" spans="1:31" s="1" customFormat="1" ht="30" customHeight="1" x14ac:dyDescent="0.2">
      <c r="A10" s="224"/>
      <c r="B10" s="225"/>
      <c r="C10" s="264" t="s">
        <v>114</v>
      </c>
      <c r="D10" s="265"/>
      <c r="E10" s="264" t="s">
        <v>116</v>
      </c>
      <c r="F10" s="265"/>
      <c r="G10" s="221"/>
      <c r="H10" s="222"/>
      <c r="I10" s="221"/>
      <c r="J10" s="222"/>
      <c r="K10" s="286" t="s">
        <v>56</v>
      </c>
      <c r="L10" s="363"/>
      <c r="M10" s="224"/>
      <c r="N10" s="226"/>
      <c r="P10" s="53">
        <v>45008</v>
      </c>
      <c r="Q10" s="54" t="s">
        <v>90</v>
      </c>
      <c r="R10" s="54" t="s">
        <v>210</v>
      </c>
      <c r="S10" s="54" t="s">
        <v>211</v>
      </c>
      <c r="T10" s="54" t="s">
        <v>212</v>
      </c>
      <c r="U10" s="54" t="s">
        <v>156</v>
      </c>
      <c r="V10" s="54">
        <v>30</v>
      </c>
      <c r="W10" s="54" t="s">
        <v>213</v>
      </c>
      <c r="X10" s="54" t="s">
        <v>74</v>
      </c>
      <c r="Y10" s="54" t="s">
        <v>74</v>
      </c>
      <c r="Z10" s="83" t="s">
        <v>74</v>
      </c>
      <c r="AA10" s="83" t="s">
        <v>74</v>
      </c>
      <c r="AB10" s="83" t="s">
        <v>74</v>
      </c>
      <c r="AC10" s="83" t="s">
        <v>74</v>
      </c>
      <c r="AD10" s="54" t="s">
        <v>74</v>
      </c>
      <c r="AE10" s="112">
        <v>1</v>
      </c>
    </row>
    <row r="11" spans="1:31" s="1" customFormat="1" ht="30" customHeight="1" x14ac:dyDescent="0.2">
      <c r="A11" s="224"/>
      <c r="B11" s="225"/>
      <c r="C11" s="264"/>
      <c r="D11" s="265"/>
      <c r="E11" s="264"/>
      <c r="F11" s="265"/>
      <c r="G11" s="221"/>
      <c r="H11" s="222"/>
      <c r="I11" s="221"/>
      <c r="J11" s="222"/>
      <c r="K11" s="221"/>
      <c r="L11" s="223"/>
      <c r="M11" s="224"/>
      <c r="N11" s="226"/>
      <c r="P11" s="98"/>
      <c r="Q11" s="55"/>
      <c r="R11" s="55"/>
      <c r="S11" s="55"/>
      <c r="T11" s="55"/>
      <c r="U11" s="55"/>
      <c r="V11" s="55"/>
      <c r="W11" s="55"/>
      <c r="X11" s="55"/>
      <c r="Y11" s="55"/>
      <c r="Z11" s="56"/>
      <c r="AA11" s="56"/>
      <c r="AB11" s="56"/>
      <c r="AC11" s="56"/>
      <c r="AD11" s="55"/>
      <c r="AE11" s="116"/>
    </row>
    <row r="12" spans="1:31" s="1" customFormat="1" ht="30" customHeight="1" x14ac:dyDescent="0.2">
      <c r="A12" s="14">
        <f>M9+1</f>
        <v>15</v>
      </c>
      <c r="B12" s="15"/>
      <c r="C12" s="12">
        <f>A12+1</f>
        <v>16</v>
      </c>
      <c r="D12" s="13"/>
      <c r="E12" s="71">
        <f>C12+1</f>
        <v>17</v>
      </c>
      <c r="F12" s="72"/>
      <c r="G12" s="12">
        <f>E12+1</f>
        <v>18</v>
      </c>
      <c r="H12" s="13"/>
      <c r="I12" s="12">
        <f>G12+1</f>
        <v>19</v>
      </c>
      <c r="J12" s="13"/>
      <c r="K12" s="78">
        <f>I12+1</f>
        <v>20</v>
      </c>
      <c r="L12" s="79"/>
      <c r="M12" s="14">
        <f>K12+1</f>
        <v>21</v>
      </c>
      <c r="N12" s="74"/>
      <c r="P12" s="53">
        <v>45015</v>
      </c>
      <c r="Q12" s="54" t="s">
        <v>94</v>
      </c>
      <c r="R12" s="54" t="s">
        <v>218</v>
      </c>
      <c r="S12" s="54" t="s">
        <v>219</v>
      </c>
      <c r="T12" s="54" t="s">
        <v>220</v>
      </c>
      <c r="U12" s="54" t="s">
        <v>44</v>
      </c>
      <c r="V12" s="54">
        <v>25</v>
      </c>
      <c r="W12" s="54" t="s">
        <v>221</v>
      </c>
      <c r="X12" s="54" t="s">
        <v>74</v>
      </c>
      <c r="Y12" s="54" t="s">
        <v>74</v>
      </c>
      <c r="Z12" s="83" t="s">
        <v>74</v>
      </c>
      <c r="AA12" s="83" t="s">
        <v>74</v>
      </c>
      <c r="AB12" s="83" t="s">
        <v>74</v>
      </c>
      <c r="AC12" s="83" t="s">
        <v>74</v>
      </c>
      <c r="AD12" s="54" t="s">
        <v>74</v>
      </c>
      <c r="AE12" s="112">
        <v>1</v>
      </c>
    </row>
    <row r="13" spans="1:31" s="1" customFormat="1" ht="30" customHeight="1" x14ac:dyDescent="0.2">
      <c r="A13" s="224"/>
      <c r="B13" s="225"/>
      <c r="C13" s="221"/>
      <c r="D13" s="222"/>
      <c r="E13" s="264" t="s">
        <v>115</v>
      </c>
      <c r="F13" s="265"/>
      <c r="G13" s="332" t="s">
        <v>192</v>
      </c>
      <c r="H13" s="333"/>
      <c r="I13" s="332" t="s">
        <v>209</v>
      </c>
      <c r="J13" s="333"/>
      <c r="K13" s="221"/>
      <c r="L13" s="223"/>
      <c r="M13" s="224"/>
      <c r="N13" s="226"/>
      <c r="P13" s="91" t="s">
        <v>28</v>
      </c>
      <c r="R13" s="52"/>
      <c r="S13" s="52"/>
      <c r="T13" s="52"/>
      <c r="V13" s="52"/>
      <c r="W13" s="52"/>
      <c r="X13" s="52"/>
      <c r="Y13" s="52"/>
      <c r="Z13" s="52"/>
      <c r="AA13" s="52"/>
      <c r="AB13" s="52"/>
      <c r="AC13" s="52"/>
      <c r="AD13" s="52"/>
    </row>
    <row r="14" spans="1:31" s="1" customFormat="1" ht="30" customHeight="1" x14ac:dyDescent="0.2">
      <c r="A14" s="224"/>
      <c r="B14" s="225"/>
      <c r="C14" s="221"/>
      <c r="D14" s="222"/>
      <c r="E14" s="264"/>
      <c r="F14" s="265"/>
      <c r="G14" s="286" t="s">
        <v>57</v>
      </c>
      <c r="H14" s="287"/>
      <c r="I14" s="221"/>
      <c r="J14" s="222"/>
      <c r="K14" s="221"/>
      <c r="L14" s="223"/>
      <c r="M14" s="224"/>
      <c r="N14" s="226"/>
      <c r="P14" s="75" t="s">
        <v>35</v>
      </c>
      <c r="Q14" s="90" t="s">
        <v>27</v>
      </c>
      <c r="R14" s="57" t="s">
        <v>23</v>
      </c>
      <c r="S14" s="92"/>
      <c r="T14" s="57"/>
      <c r="U14" s="57"/>
    </row>
    <row r="15" spans="1:31" s="1" customFormat="1" ht="30" customHeight="1" x14ac:dyDescent="0.2">
      <c r="A15" s="14">
        <f>M12+1</f>
        <v>22</v>
      </c>
      <c r="B15" s="15"/>
      <c r="C15" s="12">
        <f>A15+1</f>
        <v>23</v>
      </c>
      <c r="D15" s="13"/>
      <c r="E15" s="12">
        <f>C15+1</f>
        <v>24</v>
      </c>
      <c r="F15" s="13"/>
      <c r="G15" s="12">
        <f>E15+1</f>
        <v>25</v>
      </c>
      <c r="H15" s="13"/>
      <c r="I15" s="12">
        <f>G15+1</f>
        <v>26</v>
      </c>
      <c r="J15" s="13"/>
      <c r="K15" s="78">
        <f>I15+1</f>
        <v>27</v>
      </c>
      <c r="L15" s="79"/>
      <c r="M15" s="14">
        <f>K15+1</f>
        <v>28</v>
      </c>
      <c r="N15" s="74"/>
    </row>
    <row r="16" spans="1:31" s="1" customFormat="1" ht="30" customHeight="1" x14ac:dyDescent="0.2">
      <c r="A16" s="224"/>
      <c r="B16" s="225"/>
      <c r="C16" s="221"/>
      <c r="D16" s="222"/>
      <c r="E16" s="221"/>
      <c r="F16" s="222"/>
      <c r="G16" s="221"/>
      <c r="H16" s="222"/>
      <c r="I16" s="362" t="s">
        <v>222</v>
      </c>
      <c r="J16" s="358"/>
      <c r="K16" s="221"/>
      <c r="L16" s="223"/>
      <c r="M16" s="224"/>
      <c r="N16" s="226"/>
    </row>
    <row r="17" spans="1:17" s="2" customFormat="1" ht="30" customHeight="1" x14ac:dyDescent="0.2">
      <c r="A17" s="231"/>
      <c r="B17" s="232"/>
      <c r="C17" s="234"/>
      <c r="D17" s="236"/>
      <c r="E17" s="234"/>
      <c r="F17" s="236"/>
      <c r="G17" s="234"/>
      <c r="H17" s="236"/>
      <c r="I17" s="234"/>
      <c r="J17" s="236"/>
      <c r="K17" s="234"/>
      <c r="L17" s="235"/>
      <c r="M17" s="231"/>
      <c r="N17" s="233"/>
      <c r="O17" s="1"/>
      <c r="P17" s="1"/>
      <c r="Q17" s="1"/>
    </row>
    <row r="18" spans="1:17" ht="30" customHeight="1" x14ac:dyDescent="0.2">
      <c r="A18" s="14">
        <f>M15+1</f>
        <v>29</v>
      </c>
      <c r="B18" s="15"/>
      <c r="C18" s="12">
        <f>A18+1</f>
        <v>30</v>
      </c>
      <c r="D18" s="13"/>
      <c r="E18" s="321"/>
      <c r="F18" s="322"/>
      <c r="G18" s="322"/>
      <c r="H18" s="322"/>
      <c r="I18" s="322"/>
      <c r="J18" s="322"/>
      <c r="K18" s="322"/>
      <c r="L18" s="322"/>
      <c r="M18" s="322"/>
      <c r="N18" s="359"/>
    </row>
    <row r="19" spans="1:17" ht="30" customHeight="1" x14ac:dyDescent="0.2">
      <c r="A19" s="224"/>
      <c r="B19" s="225"/>
      <c r="C19" s="221"/>
      <c r="D19" s="222"/>
      <c r="E19" s="324"/>
      <c r="F19" s="325"/>
      <c r="G19" s="325"/>
      <c r="H19" s="325"/>
      <c r="I19" s="325"/>
      <c r="J19" s="325"/>
      <c r="K19" s="325"/>
      <c r="L19" s="325"/>
      <c r="M19" s="325"/>
      <c r="N19" s="360"/>
    </row>
    <row r="20" spans="1:17" s="1" customFormat="1" ht="30" customHeight="1" x14ac:dyDescent="0.2">
      <c r="A20" s="231"/>
      <c r="B20" s="232"/>
      <c r="C20" s="234"/>
      <c r="D20" s="236"/>
      <c r="E20" s="327"/>
      <c r="F20" s="328"/>
      <c r="G20" s="328"/>
      <c r="H20" s="328"/>
      <c r="I20" s="328"/>
      <c r="J20" s="328"/>
      <c r="K20" s="328"/>
      <c r="L20" s="328"/>
      <c r="M20" s="328"/>
      <c r="N20" s="361"/>
    </row>
  </sheetData>
  <autoFilter ref="P3:AE4" xr:uid="{00000000-0001-0000-0700-000000000000}">
    <sortState xmlns:xlrd2="http://schemas.microsoft.com/office/spreadsheetml/2017/richdata2" ref="P6:AE10">
      <sortCondition ref="P3:P4"/>
    </sortState>
  </autoFilter>
  <mergeCells count="98">
    <mergeCell ref="M2:N2"/>
    <mergeCell ref="A1:H1"/>
    <mergeCell ref="K1:L1"/>
    <mergeCell ref="A2:B2"/>
    <mergeCell ref="C2:D2"/>
    <mergeCell ref="E2:F2"/>
    <mergeCell ref="G2:H2"/>
    <mergeCell ref="I2:J2"/>
    <mergeCell ref="K2:L2"/>
    <mergeCell ref="A4:B4"/>
    <mergeCell ref="C4:D4"/>
    <mergeCell ref="E4:F4"/>
    <mergeCell ref="G4:H4"/>
    <mergeCell ref="I4:J4"/>
    <mergeCell ref="A5:B5"/>
    <mergeCell ref="C5:D5"/>
    <mergeCell ref="E5:F5"/>
    <mergeCell ref="G5:H5"/>
    <mergeCell ref="I5:J5"/>
    <mergeCell ref="A7:B7"/>
    <mergeCell ref="C7:D7"/>
    <mergeCell ref="E7:F7"/>
    <mergeCell ref="G7:H7"/>
    <mergeCell ref="I7:J7"/>
    <mergeCell ref="A8:B8"/>
    <mergeCell ref="C8:D8"/>
    <mergeCell ref="E8:F8"/>
    <mergeCell ref="G8:H8"/>
    <mergeCell ref="I8:J8"/>
    <mergeCell ref="A10:B10"/>
    <mergeCell ref="G10:H10"/>
    <mergeCell ref="I10:J10"/>
    <mergeCell ref="K10:L10"/>
    <mergeCell ref="M10:N10"/>
    <mergeCell ref="A11:B11"/>
    <mergeCell ref="G11:H11"/>
    <mergeCell ref="I11:J11"/>
    <mergeCell ref="K11:L11"/>
    <mergeCell ref="M11:N11"/>
    <mergeCell ref="A13:B13"/>
    <mergeCell ref="C13:D13"/>
    <mergeCell ref="G13:H13"/>
    <mergeCell ref="I13:J13"/>
    <mergeCell ref="K13:L13"/>
    <mergeCell ref="K16:L16"/>
    <mergeCell ref="M16:N16"/>
    <mergeCell ref="A14:B14"/>
    <mergeCell ref="C14:D14"/>
    <mergeCell ref="G14:H14"/>
    <mergeCell ref="I14:J14"/>
    <mergeCell ref="K14:L14"/>
    <mergeCell ref="M14:N14"/>
    <mergeCell ref="A16:B16"/>
    <mergeCell ref="C16:D16"/>
    <mergeCell ref="E16:F16"/>
    <mergeCell ref="G16:H16"/>
    <mergeCell ref="I16:J16"/>
    <mergeCell ref="A20:B20"/>
    <mergeCell ref="C20:D20"/>
    <mergeCell ref="M17:N17"/>
    <mergeCell ref="A19:B19"/>
    <mergeCell ref="C19:D19"/>
    <mergeCell ref="A17:B17"/>
    <mergeCell ref="C17:D17"/>
    <mergeCell ref="E17:F17"/>
    <mergeCell ref="G17:H17"/>
    <mergeCell ref="I17:J17"/>
    <mergeCell ref="K17:L17"/>
    <mergeCell ref="E18:N20"/>
    <mergeCell ref="AE3:AE4"/>
    <mergeCell ref="C10:D11"/>
    <mergeCell ref="E10:F11"/>
    <mergeCell ref="E13:F14"/>
    <mergeCell ref="M13:N13"/>
    <mergeCell ref="K8:L8"/>
    <mergeCell ref="M8:N8"/>
    <mergeCell ref="K7:L7"/>
    <mergeCell ref="M7:N7"/>
    <mergeCell ref="M4:N4"/>
    <mergeCell ref="K5:L5"/>
    <mergeCell ref="M5:N5"/>
    <mergeCell ref="K4:L4"/>
    <mergeCell ref="P2:AE2"/>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s>
  <conditionalFormatting sqref="A3 C3 E3 G3 K3 M3 A6 C6 E6 G6 K6 M6 A9 C9 E9 G9 K9 M9 A12 C12 E12 G12 K12 M12 A15 C15 E15 G15 K15 M15 A18 C18">
    <cfRule type="expression" dxfId="67" priority="3">
      <formula>MONTH(A3)&lt;&gt;MONTH($A$1)</formula>
    </cfRule>
    <cfRule type="expression" dxfId="66" priority="4">
      <formula>OR(WEEKDAY(A3,1)=1,WEEKDAY(A3,1)=7)</formula>
    </cfRule>
  </conditionalFormatting>
  <conditionalFormatting sqref="I3 I6 I9 I12 I15">
    <cfRule type="expression" dxfId="65" priority="1">
      <formula>MONTH(I3)&lt;&gt;MONTH($A$1)</formula>
    </cfRule>
    <cfRule type="expression" dxfId="64" priority="2">
      <formula>OR(WEEKDAY(I3,1)=1,WEEKDAY(I3,1)=7)</formula>
    </cfRule>
  </conditionalFormatting>
  <printOptions horizontalCentered="1"/>
  <pageMargins left="0.5" right="0.5" top="0.25" bottom="0.25" header="0.25" footer="0.25"/>
  <pageSetup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20"/>
  <sheetViews>
    <sheetView showGridLines="0" workbookViewId="0">
      <selection sqref="A1:H1"/>
    </sheetView>
  </sheetViews>
  <sheetFormatPr defaultRowHeight="12.75" x14ac:dyDescent="0.2"/>
  <cols>
    <col min="1" max="1" width="5.7109375" customWidth="1"/>
    <col min="2" max="2" width="15.7109375" customWidth="1"/>
    <col min="3" max="3" width="5.7109375" customWidth="1"/>
    <col min="4" max="4" width="15.7109375" customWidth="1"/>
    <col min="5" max="5" width="5.7109375" customWidth="1"/>
    <col min="6" max="6" width="15.7109375" customWidth="1"/>
    <col min="7" max="7" width="5.7109375" customWidth="1"/>
    <col min="8" max="8" width="15.7109375" customWidth="1"/>
    <col min="9" max="9" width="5.7109375" customWidth="1"/>
    <col min="10" max="10" width="15.7109375" customWidth="1"/>
    <col min="11" max="11" width="5.7109375" customWidth="1"/>
    <col min="12" max="12" width="15.7109375" customWidth="1"/>
    <col min="13" max="13" width="5.7109375" customWidth="1"/>
    <col min="14" max="14" width="15.7109375" customWidth="1"/>
    <col min="16" max="17" width="15.7109375" customWidth="1"/>
    <col min="18" max="18" width="30.7109375" customWidth="1"/>
    <col min="19" max="31" width="15.7109375" customWidth="1"/>
  </cols>
  <sheetData>
    <row r="1" spans="1:31" s="3" customFormat="1" ht="75" customHeight="1" x14ac:dyDescent="0.2">
      <c r="A1" s="243">
        <f>DATE('1'!AD18,'1'!AD20+8,1)</f>
        <v>45017</v>
      </c>
      <c r="B1" s="243"/>
      <c r="C1" s="243"/>
      <c r="D1" s="243"/>
      <c r="E1" s="243"/>
      <c r="F1" s="243"/>
      <c r="G1" s="243"/>
      <c r="H1" s="243"/>
      <c r="I1" s="11"/>
      <c r="J1" s="11"/>
      <c r="K1" s="310">
        <f>DATE(YEAR(A1),MONTH(A1)-1,1)</f>
        <v>44986</v>
      </c>
      <c r="L1" s="310"/>
      <c r="M1" s="76">
        <f>DATE(YEAR(A1),MONTH(A1)+1,1)</f>
        <v>45047</v>
      </c>
    </row>
    <row r="2" spans="1:31" s="1" customFormat="1" ht="30" customHeight="1" thickBot="1" x14ac:dyDescent="0.25">
      <c r="A2" s="244">
        <f>A3</f>
        <v>45011</v>
      </c>
      <c r="B2" s="245"/>
      <c r="C2" s="245">
        <f>C3</f>
        <v>45012</v>
      </c>
      <c r="D2" s="245"/>
      <c r="E2" s="245">
        <f>E3</f>
        <v>45013</v>
      </c>
      <c r="F2" s="245"/>
      <c r="G2" s="245">
        <f>G3</f>
        <v>45014</v>
      </c>
      <c r="H2" s="245"/>
      <c r="I2" s="245">
        <f>I3</f>
        <v>45015</v>
      </c>
      <c r="J2" s="245"/>
      <c r="K2" s="245">
        <f>K3</f>
        <v>45016</v>
      </c>
      <c r="L2" s="245"/>
      <c r="M2" s="245">
        <f>M3</f>
        <v>45017</v>
      </c>
      <c r="N2" s="247"/>
      <c r="P2" s="314" t="s">
        <v>22</v>
      </c>
      <c r="Q2" s="314"/>
      <c r="R2" s="314"/>
      <c r="S2" s="314"/>
      <c r="T2" s="314"/>
      <c r="U2" s="314"/>
      <c r="V2" s="314"/>
      <c r="W2" s="314"/>
      <c r="X2" s="314"/>
      <c r="Y2" s="314"/>
      <c r="Z2" s="314"/>
      <c r="AA2" s="314"/>
      <c r="AB2" s="314"/>
      <c r="AC2" s="314"/>
      <c r="AD2" s="314"/>
      <c r="AE2" s="314"/>
    </row>
    <row r="3" spans="1:31" s="1" customFormat="1" ht="30" customHeight="1" x14ac:dyDescent="0.2">
      <c r="A3" s="14">
        <f>$A$1-(WEEKDAY($A$1,1)-(start_day-1))-IF((WEEKDAY($A$1,1)-(start_day-1))&lt;=0,7,0)+1</f>
        <v>45011</v>
      </c>
      <c r="B3" s="15"/>
      <c r="C3" s="12">
        <f>A3+1</f>
        <v>45012</v>
      </c>
      <c r="D3" s="13"/>
      <c r="E3" s="12">
        <f>C3+1</f>
        <v>45013</v>
      </c>
      <c r="F3" s="13"/>
      <c r="G3" s="12">
        <f>E3+1</f>
        <v>45014</v>
      </c>
      <c r="H3" s="13"/>
      <c r="I3" s="12">
        <f>G3+1</f>
        <v>45015</v>
      </c>
      <c r="J3" s="13"/>
      <c r="K3" s="78">
        <f>I3+1</f>
        <v>45016</v>
      </c>
      <c r="L3" s="79"/>
      <c r="M3" s="14">
        <f>K3+1</f>
        <v>45017</v>
      </c>
      <c r="N3" s="74"/>
      <c r="P3" s="250" t="s">
        <v>65</v>
      </c>
      <c r="Q3" s="250" t="s">
        <v>88</v>
      </c>
      <c r="R3" s="250" t="s">
        <v>66</v>
      </c>
      <c r="S3" s="250" t="s">
        <v>107</v>
      </c>
      <c r="T3" s="250" t="s">
        <v>77</v>
      </c>
      <c r="U3" s="250" t="s">
        <v>78</v>
      </c>
      <c r="V3" s="250" t="s">
        <v>79</v>
      </c>
      <c r="W3" s="250" t="s">
        <v>80</v>
      </c>
      <c r="X3" s="250" t="s">
        <v>81</v>
      </c>
      <c r="Y3" s="250" t="s">
        <v>82</v>
      </c>
      <c r="Z3" s="250" t="s">
        <v>83</v>
      </c>
      <c r="AA3" s="250" t="s">
        <v>84</v>
      </c>
      <c r="AB3" s="250" t="s">
        <v>85</v>
      </c>
      <c r="AC3" s="250" t="s">
        <v>86</v>
      </c>
      <c r="AD3" s="250" t="s">
        <v>87</v>
      </c>
      <c r="AE3" s="250" t="s">
        <v>67</v>
      </c>
    </row>
    <row r="4" spans="1:31" s="1" customFormat="1" ht="30" customHeight="1" x14ac:dyDescent="0.2">
      <c r="A4" s="224"/>
      <c r="B4" s="225"/>
      <c r="C4" s="221"/>
      <c r="D4" s="222"/>
      <c r="E4" s="221"/>
      <c r="F4" s="222"/>
      <c r="G4" s="221"/>
      <c r="H4" s="222"/>
      <c r="I4" s="221"/>
      <c r="J4" s="222"/>
      <c r="K4" s="221"/>
      <c r="L4" s="223"/>
      <c r="M4" s="224"/>
      <c r="N4" s="226"/>
      <c r="P4" s="251"/>
      <c r="Q4" s="251"/>
      <c r="R4" s="251"/>
      <c r="S4" s="251"/>
      <c r="T4" s="251"/>
      <c r="U4" s="251"/>
      <c r="V4" s="251"/>
      <c r="W4" s="251"/>
      <c r="X4" s="251"/>
      <c r="Y4" s="251"/>
      <c r="Z4" s="251"/>
      <c r="AA4" s="251"/>
      <c r="AB4" s="251"/>
      <c r="AC4" s="251"/>
      <c r="AD4" s="251"/>
      <c r="AE4" s="251"/>
    </row>
    <row r="5" spans="1:31" s="1" customFormat="1" ht="30" customHeight="1" x14ac:dyDescent="0.2">
      <c r="A5" s="224"/>
      <c r="B5" s="225"/>
      <c r="C5" s="221"/>
      <c r="D5" s="222"/>
      <c r="E5" s="221"/>
      <c r="F5" s="222"/>
      <c r="G5" s="221"/>
      <c r="H5" s="222"/>
      <c r="I5" s="221"/>
      <c r="J5" s="222"/>
      <c r="K5" s="221"/>
      <c r="L5" s="223"/>
      <c r="M5" s="224"/>
      <c r="N5" s="226"/>
      <c r="P5" s="135">
        <v>45019</v>
      </c>
      <c r="Q5" s="136" t="s">
        <v>89</v>
      </c>
      <c r="R5" s="135" t="s">
        <v>140</v>
      </c>
      <c r="S5" s="139" t="s">
        <v>167</v>
      </c>
      <c r="T5" s="136" t="s">
        <v>155</v>
      </c>
      <c r="U5" s="136" t="s">
        <v>25</v>
      </c>
      <c r="V5" s="136">
        <v>150</v>
      </c>
      <c r="W5" s="136" t="s">
        <v>166</v>
      </c>
      <c r="X5" s="136" t="s">
        <v>74</v>
      </c>
      <c r="Y5" s="136" t="s">
        <v>74</v>
      </c>
      <c r="Z5" s="137" t="s">
        <v>74</v>
      </c>
      <c r="AA5" s="136" t="s">
        <v>74</v>
      </c>
      <c r="AB5" s="137" t="s">
        <v>74</v>
      </c>
      <c r="AC5" s="137" t="s">
        <v>74</v>
      </c>
      <c r="AD5" s="136" t="s">
        <v>74</v>
      </c>
      <c r="AE5" s="138">
        <v>1</v>
      </c>
    </row>
    <row r="6" spans="1:31" s="1" customFormat="1" ht="30" customHeight="1" x14ac:dyDescent="0.2">
      <c r="A6" s="14">
        <f>M3+1</f>
        <v>45018</v>
      </c>
      <c r="B6" s="15"/>
      <c r="C6" s="12">
        <f>A6+1</f>
        <v>45019</v>
      </c>
      <c r="D6" s="13"/>
      <c r="E6" s="12">
        <f>C6+1</f>
        <v>45020</v>
      </c>
      <c r="F6" s="13"/>
      <c r="G6" s="12">
        <f>E6+1</f>
        <v>45021</v>
      </c>
      <c r="H6" s="13"/>
      <c r="I6" s="12">
        <f>G6+1</f>
        <v>45022</v>
      </c>
      <c r="J6" s="13"/>
      <c r="K6" s="78">
        <f>I6+1</f>
        <v>45023</v>
      </c>
      <c r="L6" s="79"/>
      <c r="M6" s="14">
        <f>K6+1</f>
        <v>45024</v>
      </c>
      <c r="N6" s="74"/>
      <c r="P6" s="53">
        <v>45043</v>
      </c>
      <c r="Q6" s="54" t="s">
        <v>92</v>
      </c>
      <c r="R6" s="77" t="s">
        <v>243</v>
      </c>
      <c r="S6" s="54"/>
      <c r="T6" s="54" t="s">
        <v>200</v>
      </c>
      <c r="U6" s="54" t="s">
        <v>62</v>
      </c>
      <c r="V6" s="54">
        <v>30</v>
      </c>
      <c r="W6" s="54" t="s">
        <v>63</v>
      </c>
      <c r="X6" s="54" t="s">
        <v>74</v>
      </c>
      <c r="Y6" s="54" t="s">
        <v>74</v>
      </c>
      <c r="Z6" s="83" t="s">
        <v>74</v>
      </c>
      <c r="AA6" s="83" t="s">
        <v>74</v>
      </c>
      <c r="AB6" s="83" t="s">
        <v>74</v>
      </c>
      <c r="AC6" s="83" t="s">
        <v>74</v>
      </c>
      <c r="AD6" s="54" t="s">
        <v>74</v>
      </c>
      <c r="AE6" s="112">
        <v>1</v>
      </c>
    </row>
    <row r="7" spans="1:31" s="1" customFormat="1" ht="30" customHeight="1" x14ac:dyDescent="0.2">
      <c r="A7" s="224"/>
      <c r="B7" s="225"/>
      <c r="C7" s="362" t="s">
        <v>158</v>
      </c>
      <c r="D7" s="365"/>
      <c r="E7" s="366"/>
      <c r="F7" s="367"/>
      <c r="G7" s="221"/>
      <c r="H7" s="222"/>
      <c r="I7" s="221" t="s">
        <v>231</v>
      </c>
      <c r="J7" s="222"/>
      <c r="K7" s="221"/>
      <c r="L7" s="223"/>
      <c r="M7" s="224"/>
      <c r="N7" s="226"/>
      <c r="P7" s="53">
        <v>45022</v>
      </c>
      <c r="Q7" s="77" t="s">
        <v>183</v>
      </c>
      <c r="R7" s="54" t="s">
        <v>216</v>
      </c>
      <c r="S7" s="155" t="s">
        <v>217</v>
      </c>
      <c r="T7" s="54" t="s">
        <v>177</v>
      </c>
      <c r="U7" s="54" t="s">
        <v>62</v>
      </c>
      <c r="V7" s="54">
        <v>20</v>
      </c>
      <c r="W7" s="54" t="s">
        <v>63</v>
      </c>
      <c r="X7" s="54" t="s">
        <v>74</v>
      </c>
      <c r="Y7" s="54" t="s">
        <v>74</v>
      </c>
      <c r="Z7" s="83" t="s">
        <v>74</v>
      </c>
      <c r="AA7" s="83" t="s">
        <v>74</v>
      </c>
      <c r="AB7" s="83" t="s">
        <v>31</v>
      </c>
      <c r="AC7" s="83" t="s">
        <v>74</v>
      </c>
      <c r="AD7" s="54" t="s">
        <v>74</v>
      </c>
      <c r="AE7" s="112">
        <v>1</v>
      </c>
    </row>
    <row r="8" spans="1:31" s="1" customFormat="1" ht="30" customHeight="1" x14ac:dyDescent="0.2">
      <c r="A8" s="224"/>
      <c r="B8" s="225"/>
      <c r="C8" s="221"/>
      <c r="D8" s="222"/>
      <c r="E8" s="221"/>
      <c r="F8" s="222"/>
      <c r="G8" s="221"/>
      <c r="H8" s="222"/>
      <c r="I8" s="221"/>
      <c r="J8" s="222"/>
      <c r="K8" s="221"/>
      <c r="L8" s="223"/>
      <c r="M8" s="224"/>
      <c r="N8" s="226"/>
      <c r="P8" s="53">
        <v>45028</v>
      </c>
      <c r="Q8" s="54" t="s">
        <v>24</v>
      </c>
      <c r="R8" s="54" t="s">
        <v>234</v>
      </c>
      <c r="S8" s="54" t="s">
        <v>138</v>
      </c>
      <c r="T8" s="54" t="s">
        <v>235</v>
      </c>
      <c r="U8" s="54" t="s">
        <v>25</v>
      </c>
      <c r="V8" s="54">
        <v>25</v>
      </c>
      <c r="W8" s="54" t="s">
        <v>236</v>
      </c>
      <c r="X8" s="54" t="s">
        <v>74</v>
      </c>
      <c r="Y8" s="54" t="s">
        <v>74</v>
      </c>
      <c r="Z8" s="83" t="s">
        <v>74</v>
      </c>
      <c r="AA8" s="83" t="s">
        <v>74</v>
      </c>
      <c r="AB8" s="83" t="s">
        <v>74</v>
      </c>
      <c r="AC8" s="83" t="s">
        <v>74</v>
      </c>
      <c r="AD8" s="54" t="s">
        <v>74</v>
      </c>
      <c r="AE8" s="112">
        <v>1</v>
      </c>
    </row>
    <row r="9" spans="1:31" s="1" customFormat="1" ht="30" customHeight="1" x14ac:dyDescent="0.2">
      <c r="A9" s="14">
        <f>M6+1</f>
        <v>45025</v>
      </c>
      <c r="B9" s="15"/>
      <c r="C9" s="71">
        <f>A9+1</f>
        <v>45026</v>
      </c>
      <c r="D9" s="72"/>
      <c r="E9" s="71">
        <f>C9+1</f>
        <v>45027</v>
      </c>
      <c r="F9" s="72"/>
      <c r="G9" s="12">
        <f>E9+1</f>
        <v>45028</v>
      </c>
      <c r="H9" s="13"/>
      <c r="I9" s="12">
        <f>G9+1</f>
        <v>45029</v>
      </c>
      <c r="J9" s="13"/>
      <c r="K9" s="78">
        <f>I9+1</f>
        <v>45030</v>
      </c>
      <c r="L9" s="79"/>
      <c r="M9" s="14">
        <f>K9+1</f>
        <v>45031</v>
      </c>
      <c r="N9" s="74"/>
      <c r="P9" s="53">
        <v>45038</v>
      </c>
      <c r="Q9" s="54" t="s">
        <v>24</v>
      </c>
      <c r="R9" s="77" t="s">
        <v>237</v>
      </c>
      <c r="S9" s="54" t="s">
        <v>31</v>
      </c>
      <c r="T9" s="77" t="s">
        <v>238</v>
      </c>
      <c r="U9" s="54" t="s">
        <v>156</v>
      </c>
      <c r="V9" s="54"/>
      <c r="W9" s="54"/>
      <c r="X9" s="54"/>
      <c r="Y9" s="54"/>
      <c r="Z9" s="83"/>
      <c r="AA9" s="83"/>
      <c r="AB9" s="83"/>
      <c r="AC9" s="83"/>
      <c r="AD9" s="54"/>
      <c r="AE9" s="112">
        <v>1</v>
      </c>
    </row>
    <row r="10" spans="1:31" s="1" customFormat="1" ht="30" customHeight="1" x14ac:dyDescent="0.2">
      <c r="A10" s="330" t="s">
        <v>58</v>
      </c>
      <c r="B10" s="331"/>
      <c r="C10" s="264" t="s">
        <v>114</v>
      </c>
      <c r="D10" s="265"/>
      <c r="E10" s="264" t="s">
        <v>115</v>
      </c>
      <c r="F10" s="265"/>
      <c r="G10" s="332" t="s">
        <v>232</v>
      </c>
      <c r="H10" s="333"/>
      <c r="I10" s="221"/>
      <c r="J10" s="222"/>
      <c r="K10" s="221"/>
      <c r="L10" s="223"/>
      <c r="M10" s="224"/>
      <c r="N10" s="226"/>
      <c r="P10" s="55"/>
      <c r="Q10" s="55"/>
      <c r="R10" s="55"/>
      <c r="S10" s="55"/>
      <c r="T10" s="55"/>
      <c r="U10" s="55"/>
      <c r="V10" s="55"/>
      <c r="W10" s="55"/>
      <c r="X10" s="55"/>
      <c r="Y10" s="55"/>
      <c r="Z10" s="56"/>
      <c r="AA10" s="56"/>
      <c r="AB10" s="56"/>
      <c r="AC10" s="56"/>
      <c r="AD10" s="55"/>
      <c r="AE10" s="55"/>
    </row>
    <row r="11" spans="1:31" s="1" customFormat="1" ht="30" customHeight="1" x14ac:dyDescent="0.2">
      <c r="A11" s="224"/>
      <c r="B11" s="225"/>
      <c r="C11" s="264"/>
      <c r="D11" s="265"/>
      <c r="E11" s="264"/>
      <c r="F11" s="265"/>
      <c r="G11" s="221"/>
      <c r="H11" s="222"/>
      <c r="I11" s="221"/>
      <c r="J11" s="222"/>
      <c r="K11" s="221"/>
      <c r="L11" s="223"/>
      <c r="M11" s="224"/>
      <c r="N11" s="226"/>
      <c r="P11" s="55"/>
      <c r="Q11" s="55"/>
      <c r="R11" s="55"/>
      <c r="S11" s="55"/>
      <c r="T11" s="55"/>
      <c r="U11" s="55"/>
      <c r="V11" s="55"/>
      <c r="W11" s="55"/>
      <c r="X11" s="55"/>
      <c r="Y11" s="55"/>
      <c r="Z11" s="56"/>
      <c r="AA11" s="56"/>
      <c r="AB11" s="56"/>
      <c r="AC11" s="56"/>
      <c r="AD11" s="55"/>
      <c r="AE11" s="55"/>
    </row>
    <row r="12" spans="1:31" s="1" customFormat="1" ht="30" customHeight="1" x14ac:dyDescent="0.2">
      <c r="A12" s="14">
        <f>M9+1</f>
        <v>45032</v>
      </c>
      <c r="B12" s="15"/>
      <c r="C12" s="12">
        <f>A12+1</f>
        <v>45033</v>
      </c>
      <c r="D12" s="13"/>
      <c r="E12" s="12">
        <f>C12+1</f>
        <v>45034</v>
      </c>
      <c r="F12" s="13"/>
      <c r="G12" s="12">
        <f>E12+1</f>
        <v>45035</v>
      </c>
      <c r="H12" s="13"/>
      <c r="I12" s="12">
        <f>G12+1</f>
        <v>45036</v>
      </c>
      <c r="J12" s="13"/>
      <c r="K12" s="78">
        <f>I12+1</f>
        <v>45037</v>
      </c>
      <c r="L12" s="79"/>
      <c r="M12" s="14">
        <f>K12+1</f>
        <v>45038</v>
      </c>
      <c r="N12" s="74"/>
      <c r="P12" s="55"/>
      <c r="Q12" s="55"/>
      <c r="R12" s="55"/>
      <c r="S12" s="55"/>
      <c r="T12" s="55"/>
      <c r="U12" s="55"/>
      <c r="V12" s="55"/>
      <c r="W12" s="55"/>
      <c r="X12" s="55"/>
      <c r="Y12" s="55"/>
      <c r="Z12" s="56"/>
      <c r="AA12" s="56"/>
      <c r="AB12" s="56"/>
      <c r="AC12" s="56"/>
      <c r="AD12" s="55"/>
      <c r="AE12" s="55"/>
    </row>
    <row r="13" spans="1:31" s="1" customFormat="1" ht="30" customHeight="1" x14ac:dyDescent="0.2">
      <c r="A13" s="224"/>
      <c r="B13" s="225"/>
      <c r="C13" s="346" t="s">
        <v>60</v>
      </c>
      <c r="D13" s="347"/>
      <c r="E13" s="346" t="s">
        <v>60</v>
      </c>
      <c r="F13" s="347"/>
      <c r="G13" s="346" t="s">
        <v>60</v>
      </c>
      <c r="H13" s="347"/>
      <c r="I13" s="346" t="s">
        <v>60</v>
      </c>
      <c r="J13" s="347"/>
      <c r="K13" s="346" t="s">
        <v>60</v>
      </c>
      <c r="L13" s="347"/>
      <c r="M13" s="304" t="s">
        <v>233</v>
      </c>
      <c r="N13" s="305"/>
      <c r="P13" s="91" t="s">
        <v>28</v>
      </c>
      <c r="R13" s="52"/>
      <c r="S13" s="52"/>
      <c r="U13" s="52"/>
      <c r="V13" s="52"/>
      <c r="W13" s="52"/>
      <c r="X13" s="52"/>
      <c r="Y13" s="52"/>
      <c r="Z13" s="52"/>
      <c r="AA13" s="52"/>
      <c r="AB13" s="52"/>
      <c r="AC13" s="52"/>
      <c r="AD13" s="52"/>
    </row>
    <row r="14" spans="1:31" s="1" customFormat="1" ht="30" customHeight="1" x14ac:dyDescent="0.2">
      <c r="A14" s="224"/>
      <c r="B14" s="225"/>
      <c r="C14" s="270" t="s">
        <v>61</v>
      </c>
      <c r="D14" s="271"/>
      <c r="E14" s="93"/>
      <c r="F14" s="94"/>
      <c r="G14" s="93"/>
      <c r="H14" s="94"/>
      <c r="I14" s="93"/>
      <c r="J14" s="94"/>
      <c r="K14" s="93"/>
      <c r="L14" s="95"/>
      <c r="M14" s="224"/>
      <c r="N14" s="226"/>
      <c r="P14" s="75" t="s">
        <v>35</v>
      </c>
      <c r="Q14" s="90" t="s">
        <v>27</v>
      </c>
      <c r="R14" s="57" t="s">
        <v>23</v>
      </c>
      <c r="S14" s="131" t="s">
        <v>157</v>
      </c>
      <c r="T14" s="57"/>
    </row>
    <row r="15" spans="1:31" s="1" customFormat="1" ht="30" customHeight="1" x14ac:dyDescent="0.2">
      <c r="A15" s="14">
        <f>M12+1</f>
        <v>45039</v>
      </c>
      <c r="B15" s="15"/>
      <c r="C15" s="12">
        <f>A15+1</f>
        <v>45040</v>
      </c>
      <c r="D15" s="13"/>
      <c r="E15" s="12">
        <f>C15+1</f>
        <v>45041</v>
      </c>
      <c r="F15" s="13"/>
      <c r="G15" s="12">
        <f>E15+1</f>
        <v>45042</v>
      </c>
      <c r="H15" s="13"/>
      <c r="I15" s="12">
        <f>G15+1</f>
        <v>45043</v>
      </c>
      <c r="J15" s="13"/>
      <c r="K15" s="78">
        <f>I15+1</f>
        <v>45044</v>
      </c>
      <c r="L15" s="79"/>
      <c r="M15" s="14">
        <f>K15+1</f>
        <v>45045</v>
      </c>
      <c r="N15" s="74"/>
    </row>
    <row r="16" spans="1:31" s="1" customFormat="1" ht="30" customHeight="1" x14ac:dyDescent="0.2">
      <c r="A16" s="224"/>
      <c r="B16" s="225"/>
      <c r="C16" s="221"/>
      <c r="D16" s="222"/>
      <c r="E16" s="221"/>
      <c r="F16" s="222"/>
      <c r="G16" s="221"/>
      <c r="H16" s="222"/>
      <c r="I16" s="332" t="s">
        <v>199</v>
      </c>
      <c r="J16" s="333"/>
      <c r="K16" s="221"/>
      <c r="L16" s="223"/>
      <c r="M16" s="224"/>
      <c r="N16" s="226"/>
    </row>
    <row r="17" spans="1:14" s="1" customFormat="1" ht="30" customHeight="1" x14ac:dyDescent="0.2">
      <c r="A17" s="224"/>
      <c r="B17" s="225"/>
      <c r="C17" s="221"/>
      <c r="D17" s="222"/>
      <c r="E17" s="221"/>
      <c r="F17" s="222"/>
      <c r="G17" s="221"/>
      <c r="H17" s="222"/>
      <c r="I17" s="221"/>
      <c r="J17" s="222"/>
      <c r="K17" s="221"/>
      <c r="L17" s="223"/>
      <c r="M17" s="224"/>
      <c r="N17" s="226"/>
    </row>
    <row r="18" spans="1:14" ht="30" customHeight="1" x14ac:dyDescent="0.2">
      <c r="A18" s="14">
        <f>M15+1</f>
        <v>45046</v>
      </c>
      <c r="B18" s="15"/>
      <c r="C18" s="12">
        <f>A18+1</f>
        <v>45047</v>
      </c>
      <c r="D18" s="13"/>
      <c r="E18" s="321"/>
      <c r="F18" s="322"/>
      <c r="G18" s="322"/>
      <c r="H18" s="322"/>
      <c r="I18" s="322"/>
      <c r="J18" s="322"/>
      <c r="K18" s="322"/>
      <c r="L18" s="322"/>
      <c r="M18" s="322"/>
      <c r="N18" s="359"/>
    </row>
    <row r="19" spans="1:14" ht="30" customHeight="1" x14ac:dyDescent="0.2">
      <c r="A19" s="224"/>
      <c r="B19" s="225"/>
      <c r="C19" s="221"/>
      <c r="D19" s="222"/>
      <c r="E19" s="324"/>
      <c r="F19" s="325"/>
      <c r="G19" s="325"/>
      <c r="H19" s="325"/>
      <c r="I19" s="325"/>
      <c r="J19" s="325"/>
      <c r="K19" s="325"/>
      <c r="L19" s="325"/>
      <c r="M19" s="325"/>
      <c r="N19" s="360"/>
    </row>
    <row r="20" spans="1:14" s="1" customFormat="1" ht="30" customHeight="1" x14ac:dyDescent="0.2">
      <c r="A20" s="231"/>
      <c r="B20" s="232"/>
      <c r="C20" s="234"/>
      <c r="D20" s="236"/>
      <c r="E20" s="327"/>
      <c r="F20" s="328"/>
      <c r="G20" s="328"/>
      <c r="H20" s="328"/>
      <c r="I20" s="328"/>
      <c r="J20" s="328"/>
      <c r="K20" s="328"/>
      <c r="L20" s="328"/>
      <c r="M20" s="328"/>
      <c r="N20" s="361"/>
    </row>
  </sheetData>
  <autoFilter ref="P3:AE4" xr:uid="{00000000-0001-0000-0800-000000000000}"/>
  <mergeCells count="95">
    <mergeCell ref="M2:N2"/>
    <mergeCell ref="A1:H1"/>
    <mergeCell ref="K1:L1"/>
    <mergeCell ref="A2:B2"/>
    <mergeCell ref="C2:D2"/>
    <mergeCell ref="E2:F2"/>
    <mergeCell ref="G2:H2"/>
    <mergeCell ref="I2:J2"/>
    <mergeCell ref="K2:L2"/>
    <mergeCell ref="A4:B4"/>
    <mergeCell ref="C4:D4"/>
    <mergeCell ref="E4:F4"/>
    <mergeCell ref="G4:H4"/>
    <mergeCell ref="I4:J4"/>
    <mergeCell ref="A7:B7"/>
    <mergeCell ref="G7:H7"/>
    <mergeCell ref="I7:J7"/>
    <mergeCell ref="A5:B5"/>
    <mergeCell ref="C5:D5"/>
    <mergeCell ref="E5:F5"/>
    <mergeCell ref="G5:H5"/>
    <mergeCell ref="I5:J5"/>
    <mergeCell ref="C7:D7"/>
    <mergeCell ref="E7:F7"/>
    <mergeCell ref="A8:B8"/>
    <mergeCell ref="C8:D8"/>
    <mergeCell ref="E8:F8"/>
    <mergeCell ref="G8:H8"/>
    <mergeCell ref="I8:J8"/>
    <mergeCell ref="A10:B10"/>
    <mergeCell ref="G10:H10"/>
    <mergeCell ref="I10:J10"/>
    <mergeCell ref="K10:L10"/>
    <mergeCell ref="M10:N10"/>
    <mergeCell ref="A13:B13"/>
    <mergeCell ref="M13:N13"/>
    <mergeCell ref="A14:B14"/>
    <mergeCell ref="M14:N14"/>
    <mergeCell ref="A11:B11"/>
    <mergeCell ref="G11:H11"/>
    <mergeCell ref="I11:J11"/>
    <mergeCell ref="K11:L11"/>
    <mergeCell ref="M11:N11"/>
    <mergeCell ref="C13:D13"/>
    <mergeCell ref="C14:D14"/>
    <mergeCell ref="A16:B16"/>
    <mergeCell ref="C16:D16"/>
    <mergeCell ref="E16:F16"/>
    <mergeCell ref="G16:H16"/>
    <mergeCell ref="I16:J16"/>
    <mergeCell ref="AB3:AB4"/>
    <mergeCell ref="C10:D11"/>
    <mergeCell ref="E10:F11"/>
    <mergeCell ref="A20:B20"/>
    <mergeCell ref="C20:D20"/>
    <mergeCell ref="A19:B19"/>
    <mergeCell ref="C19:D19"/>
    <mergeCell ref="A17:B17"/>
    <mergeCell ref="K16:L16"/>
    <mergeCell ref="M16:N16"/>
    <mergeCell ref="C17:D17"/>
    <mergeCell ref="E17:F17"/>
    <mergeCell ref="G17:H17"/>
    <mergeCell ref="I17:J17"/>
    <mergeCell ref="K17:L17"/>
    <mergeCell ref="M17:N17"/>
    <mergeCell ref="E18:N20"/>
    <mergeCell ref="P3:P4"/>
    <mergeCell ref="Q3:Q4"/>
    <mergeCell ref="R3:R4"/>
    <mergeCell ref="S3:S4"/>
    <mergeCell ref="K8:L8"/>
    <mergeCell ref="M8:N8"/>
    <mergeCell ref="K7:L7"/>
    <mergeCell ref="M7:N7"/>
    <mergeCell ref="M4:N4"/>
    <mergeCell ref="K5:L5"/>
    <mergeCell ref="M5:N5"/>
    <mergeCell ref="K4:L4"/>
    <mergeCell ref="AC3:AC4"/>
    <mergeCell ref="AD3:AD4"/>
    <mergeCell ref="AE3:AE4"/>
    <mergeCell ref="P2:AE2"/>
    <mergeCell ref="E13:F13"/>
    <mergeCell ref="G13:H13"/>
    <mergeCell ref="I13:J13"/>
    <mergeCell ref="K13:L13"/>
    <mergeCell ref="T3:T4"/>
    <mergeCell ref="U3:U4"/>
    <mergeCell ref="V3:V4"/>
    <mergeCell ref="W3:W4"/>
    <mergeCell ref="X3:X4"/>
    <mergeCell ref="Y3:Y4"/>
    <mergeCell ref="Z3:Z4"/>
    <mergeCell ref="AA3:AA4"/>
  </mergeCells>
  <conditionalFormatting sqref="A3 C3 E3 G3 K3 M3 A6 C6 E6 G6 K6 M6 A9 C9 E9 G9 K9 M9 A12 C12 E12 G12 K12 M12 A15 C15 E15 G15 K15 M15 A18 C18">
    <cfRule type="expression" dxfId="63" priority="3">
      <formula>MONTH(A3)&lt;&gt;MONTH($A$1)</formula>
    </cfRule>
    <cfRule type="expression" dxfId="62" priority="4">
      <formula>OR(WEEKDAY(A3,1)=1,WEEKDAY(A3,1)=7)</formula>
    </cfRule>
  </conditionalFormatting>
  <conditionalFormatting sqref="I3 I6 I9 I12 I15">
    <cfRule type="expression" dxfId="61" priority="1">
      <formula>MONTH(I3)&lt;&gt;MONTH($A$1)</formula>
    </cfRule>
    <cfRule type="expression" dxfId="60" priority="2">
      <formula>OR(WEEKDAY(I3,1)=1,WEEKDAY(I3,1)=7)</formula>
    </cfRule>
  </conditionalFormatting>
  <printOptions horizontalCentered="1"/>
  <pageMargins left="0.5" right="0.5" top="0.25" bottom="0.25" header="0.25" footer="0.25"/>
  <pageSetup scale="4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389F20-8AA3-4F31-8A99-4EB9AC7D8CC2}">
  <ds:schemaRefs>
    <ds:schemaRef ds:uri="http://schemas.microsoft.com/sharepoint/v3/contenttype/forms"/>
  </ds:schemaRefs>
</ds:datastoreItem>
</file>

<file path=customXml/itemProps2.xml><?xml version="1.0" encoding="utf-8"?>
<ds:datastoreItem xmlns:ds="http://schemas.openxmlformats.org/officeDocument/2006/customXml" ds:itemID="{A79174B4-79F5-4746-9CDB-E9C52686644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1</vt:lpstr>
      <vt:lpstr>September 2022</vt:lpstr>
      <vt:lpstr>October 2022</vt:lpstr>
      <vt:lpstr>November 2022</vt:lpstr>
      <vt:lpstr>December 2022</vt:lpstr>
      <vt:lpstr>January 2023</vt:lpstr>
      <vt:lpstr>February 2023</vt:lpstr>
      <vt:lpstr>March 2023</vt:lpstr>
      <vt:lpstr>April 2023</vt:lpstr>
      <vt:lpstr>May 2023</vt:lpstr>
      <vt:lpstr>June 2023</vt:lpstr>
      <vt:lpstr>July 2023</vt:lpstr>
      <vt:lpstr>August 2023</vt:lpstr>
      <vt:lpstr>September 2023</vt:lpstr>
      <vt:lpstr>October 2023</vt:lpstr>
      <vt:lpstr>November 2023</vt:lpstr>
      <vt:lpstr>December 2023</vt:lpstr>
      <vt:lpstr>January 2024</vt:lpstr>
      <vt:lpstr>February 2024</vt:lpstr>
      <vt:lpstr>March 2024</vt:lpstr>
      <vt:lpstr>April 2024</vt:lpstr>
      <vt:lpstr>May 2024</vt:lpstr>
      <vt:lpstr>June 2024</vt:lpstr>
      <vt:lpstr>Possible Events</vt:lpstr>
      <vt:lpstr>12</vt:lpstr>
      <vt:lpstr>About</vt:lpstr>
      <vt:lpstr>'1'!Print_Area</vt:lpstr>
      <vt:lpstr>'12'!Print_Area</vt:lpstr>
      <vt:lpstr>'April 2023'!Print_Area</vt:lpstr>
      <vt:lpstr>'April 2024'!Print_Area</vt:lpstr>
      <vt:lpstr>'August 2023'!Print_Area</vt:lpstr>
      <vt:lpstr>'December 2022'!Print_Area</vt:lpstr>
      <vt:lpstr>'December 2023'!Print_Area</vt:lpstr>
      <vt:lpstr>'February 2023'!Print_Area</vt:lpstr>
      <vt:lpstr>'February 2024'!Print_Area</vt:lpstr>
      <vt:lpstr>'January 2023'!Print_Area</vt:lpstr>
      <vt:lpstr>'January 2024'!Print_Area</vt:lpstr>
      <vt:lpstr>'July 2023'!Print_Area</vt:lpstr>
      <vt:lpstr>'June 2023'!Print_Area</vt:lpstr>
      <vt:lpstr>'June 2024'!Print_Area</vt:lpstr>
      <vt:lpstr>'March 2023'!Print_Area</vt:lpstr>
      <vt:lpstr>'March 2024'!Print_Area</vt:lpstr>
      <vt:lpstr>'May 2023'!Print_Area</vt:lpstr>
      <vt:lpstr>'May 2024'!Print_Area</vt:lpstr>
      <vt:lpstr>'November 2022'!Print_Area</vt:lpstr>
      <vt:lpstr>'November 2023'!Print_Area</vt:lpstr>
      <vt:lpstr>'October 2022'!Print_Area</vt:lpstr>
      <vt:lpstr>'October 2023'!Print_Area</vt:lpstr>
      <vt:lpstr>'Possible Events'!Print_Area</vt:lpstr>
      <vt:lpstr>'September 2022'!Print_Area</vt:lpstr>
      <vt:lpstr>'September 2023'!Print_Area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2021-12-13T06:53:41Z</dcterms:created>
  <dcterms:modified xsi:type="dcterms:W3CDTF">2024-04-29T19:51:04Z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