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Q:\SPONSORS\BSCES\Finance\Budget\"/>
    </mc:Choice>
  </mc:AlternateContent>
  <xr:revisionPtr revIDLastSave="0" documentId="13_ncr:1_{BE6E5994-F88E-4B63-A8D9-B72E5DC66137}" xr6:coauthVersionLast="47" xr6:coauthVersionMax="47" xr10:uidLastSave="{00000000-0000-0000-0000-000000000000}"/>
  <bookViews>
    <workbookView xWindow="28680" yWindow="-105" windowWidth="29040" windowHeight="15840" xr2:uid="{00000000-000D-0000-FFFF-FFFF00000000}"/>
  </bookViews>
  <sheets>
    <sheet name="Instructions" sheetId="2" r:id="rId1"/>
    <sheet name="Event Description" sheetId="7" r:id="rId2"/>
    <sheet name="Live Event" sheetId="1" r:id="rId3"/>
    <sheet name="Online Event" sheetId="9" r:id="rId4"/>
    <sheet name="Min Hourly Fee" sheetId="10" r:id="rId5"/>
  </sheets>
  <definedNames>
    <definedName name="Event">'Event Description'!$B$5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1" l="1"/>
  <c r="F37" i="1"/>
  <c r="F29" i="1"/>
  <c r="F50" i="1"/>
  <c r="E9" i="9"/>
  <c r="B4" i="1"/>
  <c r="B3" i="1"/>
  <c r="B2" i="1"/>
  <c r="B3" i="9"/>
  <c r="B2" i="9"/>
  <c r="B4" i="9"/>
  <c r="A1" i="9"/>
  <c r="A1" i="1"/>
  <c r="B5" i="1" l="1"/>
  <c r="F25" i="9" l="1"/>
  <c r="D15" i="9"/>
  <c r="E28" i="1"/>
  <c r="D19" i="1" l="1"/>
  <c r="D26" i="1" s="1"/>
  <c r="F32" i="1" l="1"/>
  <c r="E26" i="9" l="1"/>
  <c r="F36" i="1"/>
  <c r="E10" i="9" l="1"/>
  <c r="F10" i="9" s="1"/>
  <c r="F9" i="9"/>
  <c r="E13" i="9"/>
  <c r="F13" i="9" s="1"/>
  <c r="E11" i="9"/>
  <c r="F11" i="9" s="1"/>
  <c r="E12" i="9"/>
  <c r="F12" i="9" s="1"/>
  <c r="F35" i="1"/>
  <c r="F34" i="1"/>
  <c r="F28" i="1"/>
  <c r="F26" i="1"/>
  <c r="F24" i="1"/>
  <c r="D27" i="1"/>
  <c r="F27" i="1" s="1"/>
  <c r="F16" i="9" l="1"/>
  <c r="F27" i="9" s="1"/>
  <c r="F28" i="9" s="1"/>
  <c r="F40" i="1" l="1"/>
  <c r="F41" i="1" l="1"/>
  <c r="F43" i="1" s="1"/>
  <c r="F53" i="1" s="1"/>
  <c r="E54" i="1" s="1"/>
  <c r="E10" i="1" s="1"/>
  <c r="E12" i="1" l="1"/>
  <c r="F12" i="1" s="1"/>
  <c r="E14" i="1"/>
  <c r="E44" i="1"/>
  <c r="E11" i="1" l="1"/>
  <c r="F11" i="1" s="1"/>
  <c r="F14" i="1"/>
  <c r="F10" i="1"/>
  <c r="E13" i="1"/>
  <c r="F13" i="1" s="1"/>
  <c r="E15" i="1"/>
  <c r="F15" i="1" s="1"/>
  <c r="E49" i="1"/>
  <c r="F20" i="1" l="1"/>
  <c r="F55" i="1" l="1"/>
  <c r="F56" i="1" s="1"/>
</calcChain>
</file>

<file path=xl/sharedStrings.xml><?xml version="1.0" encoding="utf-8"?>
<sst xmlns="http://schemas.openxmlformats.org/spreadsheetml/2006/main" count="163" uniqueCount="89">
  <si>
    <t>Attendees</t>
  </si>
  <si>
    <t>Number</t>
  </si>
  <si>
    <t>Nonmember</t>
  </si>
  <si>
    <t>Expenses</t>
  </si>
  <si>
    <t>Meeting Room</t>
  </si>
  <si>
    <t>Registration Fee</t>
  </si>
  <si>
    <t>Total</t>
  </si>
  <si>
    <t>Subtotal</t>
  </si>
  <si>
    <t>Audiovisual</t>
  </si>
  <si>
    <t>Podium with Microphone</t>
  </si>
  <si>
    <t>Total Expenses</t>
  </si>
  <si>
    <t>Net Profit/Loss</t>
  </si>
  <si>
    <t>Net Income as Percentage of Total Expenses</t>
  </si>
  <si>
    <t>BSCES Public Sector Member</t>
  </si>
  <si>
    <t>BSCES Student and Senior (65+)</t>
  </si>
  <si>
    <t>Public Sector Nonmember</t>
  </si>
  <si>
    <t>Event Date:</t>
  </si>
  <si>
    <t>Event Title:</t>
  </si>
  <si>
    <t xml:space="preserve">Break </t>
  </si>
  <si>
    <t>Meal</t>
  </si>
  <si>
    <t>Projection Support Package</t>
  </si>
  <si>
    <t>Type of Expense</t>
  </si>
  <si>
    <t>Cost</t>
  </si>
  <si>
    <t>Other Costs</t>
  </si>
  <si>
    <t>Speaker Honorarium</t>
  </si>
  <si>
    <t>Speaker Travel Expenses</t>
  </si>
  <si>
    <t>Total Venue Cost</t>
  </si>
  <si>
    <t>Total Number of Attendees</t>
  </si>
  <si>
    <t>Total Revenues</t>
  </si>
  <si>
    <t>Other</t>
  </si>
  <si>
    <t>Percentage</t>
  </si>
  <si>
    <t>Gratuity (Change to reflect actual percentage)</t>
  </si>
  <si>
    <t>Administrative Cost (Change to reflect actual percentage)</t>
  </si>
  <si>
    <t>* Applicable when student and senior member registration fees are lower than the per attendee venue cost. Equal difference between this cost times the number of discounted attendees)</t>
  </si>
  <si>
    <t>Discounted Attendee Food &amp; Beverages*</t>
  </si>
  <si>
    <t>Venue Cost Per Attendee</t>
  </si>
  <si>
    <t>Sponsoring Group:</t>
  </si>
  <si>
    <t>Total Cost Per Attendee</t>
  </si>
  <si>
    <r>
      <rPr>
        <b/>
        <sz val="12"/>
        <color indexed="8"/>
        <rFont val="Calibri"/>
        <family val="2"/>
      </rPr>
      <t xml:space="preserve">Revenues </t>
    </r>
    <r>
      <rPr>
        <sz val="10"/>
        <color indexed="8"/>
        <rFont val="Calibri"/>
        <family val="2"/>
      </rPr>
      <t xml:space="preserve">
(Please note that registration fee formulas calculate the minimum acceptable registration fees for other attendee types once the member rate is established. These fees should be increased if needed to offset event costs and produce the required net income (i.e., 15% - 25% of total expenses). The "Total Number of Attendees" and the "Total Cost Per Attendee" should be determined prior to establishing the BSCES Member registration fee).</t>
    </r>
  </si>
  <si>
    <t>BSCES Member</t>
  </si>
  <si>
    <t>Table of 10 
(Depending upon the venue, this may be reduced to a Table of 8 and the formula changed accordingly)</t>
  </si>
  <si>
    <t>Bartending Fee</t>
  </si>
  <si>
    <t>Attendee Food &amp; Beverages</t>
  </si>
  <si>
    <r>
      <rPr>
        <b/>
        <sz val="11"/>
        <color theme="1"/>
        <rFont val="Calibri"/>
        <family val="2"/>
        <scheme val="minor"/>
      </rPr>
      <t>Speaker Food &amp; Beverages</t>
    </r>
    <r>
      <rPr>
        <sz val="11"/>
        <color theme="1"/>
        <rFont val="Calibri"/>
        <family val="2"/>
        <scheme val="minor"/>
      </rPr>
      <t xml:space="preserve">
</t>
    </r>
    <r>
      <rPr>
        <sz val="10"/>
        <color theme="1"/>
        <rFont val="Calibri"/>
        <family val="2"/>
        <scheme val="minor"/>
      </rPr>
      <t>(Number of speakers multiplied by attendee food&amp; beverage cost)</t>
    </r>
  </si>
  <si>
    <t># Instructional Hours</t>
  </si>
  <si>
    <t>Step 1</t>
  </si>
  <si>
    <t>Enter the anticipated number of attendees of each type.</t>
  </si>
  <si>
    <t>Step 2</t>
  </si>
  <si>
    <t>Step 3</t>
  </si>
  <si>
    <t>Step 4</t>
  </si>
  <si>
    <t>Enter per person costs for meals.  Do not change the number of meals.  This will calculated for you.</t>
  </si>
  <si>
    <t>Step 5</t>
  </si>
  <si>
    <t>Enter direct costs as appropriate for the meeting room</t>
  </si>
  <si>
    <t>Step 6</t>
  </si>
  <si>
    <t>Enter other unit costs and number of pieces for bartending and audiovisual.</t>
  </si>
  <si>
    <t>Instructions for Live Event</t>
  </si>
  <si>
    <t>Event Description Tab</t>
  </si>
  <si>
    <t>Indicate the number of instructionals hours (to the nearest hour).  Do not include reception period or period during meals before or after speaker.  This will be used in calculation of the online event fees and the minimum event fees for live events.</t>
  </si>
  <si>
    <t>Event Type</t>
  </si>
  <si>
    <t>LIVE</t>
  </si>
  <si>
    <t>ONLINE</t>
  </si>
  <si>
    <t>Enter event title, speaker email addresses (separated by commas), and the sponsor group name (that's your group), and event date.</t>
  </si>
  <si>
    <t>Select from dropdown whether it is a live or online event.</t>
  </si>
  <si>
    <t>Instructions for Online Event</t>
  </si>
  <si>
    <t>Enter any direct costs</t>
  </si>
  <si>
    <t>Enter 0 instuctional hours for social or YMG events.</t>
  </si>
  <si>
    <t>Speaker 1 Name</t>
  </si>
  <si>
    <t>Speaker 4 Name</t>
  </si>
  <si>
    <t>Speaker 3 Name</t>
  </si>
  <si>
    <t>Speaker 2 Name</t>
  </si>
  <si>
    <t>Email</t>
  </si>
  <si>
    <t>Location
(for live events)</t>
  </si>
  <si>
    <t>Enter gratuity percentage.  The amount will be calculated as a percent of both the meal and audiovisual costs.  Enter administrative cost if directed to by hotel or other venue.  If the administrative cost or gratuity is not calculated as a straight percentage of the meal and audiovisual cost, then you may directly enter the grautity or adminstrative costs in cells F32 or F33.</t>
  </si>
  <si>
    <t>Special Fund Disbursement</t>
  </si>
  <si>
    <t xml:space="preserve">If this event is suported by a Special Fund, then you may enter the amount that is expected to be drawn from that fund.  Special Funds (such as the Ladd Fund, Freeman Fund, Keville Fund) may draw up to 2-1/2% annually from the beginning of year balance held in the fund.   </t>
  </si>
  <si>
    <t>Step 7</t>
  </si>
  <si>
    <t>Enter the number of speakers that will be eating a meal.  Do not change the speaker meal cost.</t>
  </si>
  <si>
    <r>
      <t xml:space="preserve">This spreadsheet is intended for preparation of BSCES event budgets.  First </t>
    </r>
    <r>
      <rPr>
        <sz val="11"/>
        <color rgb="FFFF0000"/>
        <rFont val="Calibri"/>
        <family val="2"/>
        <scheme val="minor"/>
      </rPr>
      <t>enter general information for the event in</t>
    </r>
    <r>
      <rPr>
        <sz val="11"/>
        <color theme="1"/>
        <rFont val="Calibri"/>
        <family val="2"/>
        <scheme val="minor"/>
      </rPr>
      <t xml:space="preserve">  the form in the Event Description tab.  Then complete the form in either the Live Event or Online Event tab.  Once that's done, return for review by the Senior Vice President 1 (sr.vp1@bsces.org).   </t>
    </r>
  </si>
  <si>
    <t>Changes to event title, group and date should be made in the event description tab</t>
  </si>
  <si>
    <r>
      <t xml:space="preserve">password to unlock sheet:  </t>
    </r>
    <r>
      <rPr>
        <i/>
        <sz val="11"/>
        <color theme="1"/>
        <rFont val="Calibri"/>
        <family val="2"/>
        <scheme val="minor"/>
      </rPr>
      <t>unlock</t>
    </r>
  </si>
  <si>
    <t>Location:</t>
  </si>
  <si>
    <t>Live Events</t>
  </si>
  <si>
    <t>Online Events</t>
  </si>
  <si>
    <r>
      <t xml:space="preserve">pw to unlock sheet:  </t>
    </r>
    <r>
      <rPr>
        <i/>
        <sz val="11"/>
        <color theme="1"/>
        <rFont val="Calibri"/>
        <family val="2"/>
        <scheme val="minor"/>
      </rPr>
      <t>unlock</t>
    </r>
  </si>
  <si>
    <t>Duration (hrs)</t>
  </si>
  <si>
    <t>Fee per Hour</t>
  </si>
  <si>
    <t xml:space="preserve">Do not modify either the registration fee or total amount in this section.  These values  will be calculated based on the direct costs entered below. Events will be priced at the maximum value calculated based on either: 
(1) event costs + 25% markup or 
(2) the event duration and suggested minimum fees per instructional-hour for live events:
</t>
  </si>
  <si>
    <t>Enter the anticipated number of attendees of each type.  Do not modify either the registration fee or total amount in this section.  These values  will be calculated based on the direct costs entered below. Events will be priced at the maximum value calculated based on either: 
(1) event costs + 25% markup or 
(2) the event duration and suggested minimum fees per instructional-hour for live events:</t>
  </si>
  <si>
    <t>Do not modify either the registration fee or total amount in this section.  These values  will be calculated based on the direct costs entered below.Events will be priced at the maximum value calculated based on either: 
(1) event costs + 25% markup or 
(2) the event duration and suggested minimum fees per instructional-hour for live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</si>
</sst>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409]d\-mmm\-yyyy;@"/>
  </numFmts>
  <fonts count="20" x14ac:knownFonts="1">
    <font>
      <sz val="11"/>
      <color theme="1"/>
      <name val="Calibri"/>
      <family val="2"/>
      <scheme val="minor"/>
    </font>
    <font>
      <b/>
      <sz val="11"/>
      <color indexed="8"/>
      <name val="Calibri"/>
      <family val="2"/>
    </font>
    <font>
      <b/>
      <sz val="12"/>
      <color indexed="8"/>
      <name val="Calibri"/>
      <family val="2"/>
    </font>
    <font>
      <sz val="8"/>
      <name val="Calibri"/>
      <family val="2"/>
    </font>
    <font>
      <b/>
      <sz val="11"/>
      <color theme="1"/>
      <name val="Calibri"/>
      <family val="2"/>
      <scheme val="minor"/>
    </font>
    <font>
      <sz val="10"/>
      <color indexed="8"/>
      <name val="Calibri"/>
      <family val="2"/>
    </font>
    <font>
      <sz val="10"/>
      <color theme="1"/>
      <name val="Calibri"/>
      <family val="2"/>
      <scheme val="minor"/>
    </font>
    <font>
      <sz val="8"/>
      <color theme="1"/>
      <name val="Calibri"/>
      <family val="2"/>
      <scheme val="minor"/>
    </font>
    <font>
      <sz val="11"/>
      <color indexed="8"/>
      <name val="Calibri"/>
      <family val="2"/>
    </font>
    <font>
      <sz val="11"/>
      <color theme="1"/>
      <name val="Calibri"/>
      <family val="2"/>
      <scheme val="minor"/>
    </font>
    <font>
      <b/>
      <sz val="11"/>
      <color theme="0"/>
      <name val="Calibri"/>
      <family val="2"/>
      <scheme val="minor"/>
    </font>
    <font>
      <b/>
      <sz val="11"/>
      <color rgb="FF00B050"/>
      <name val="Calibri"/>
      <family val="2"/>
      <scheme val="minor"/>
    </font>
    <font>
      <sz val="11"/>
      <color rgb="FFFF0000"/>
      <name val="Calibri"/>
      <family val="2"/>
      <scheme val="minor"/>
    </font>
    <font>
      <b/>
      <sz val="12"/>
      <color rgb="FFFF0000"/>
      <name val="Calibri"/>
      <family val="2"/>
    </font>
    <font>
      <b/>
      <sz val="12"/>
      <name val="Calibri"/>
      <family val="2"/>
    </font>
    <font>
      <sz val="11"/>
      <name val="Calibri"/>
      <family val="2"/>
      <scheme val="minor"/>
    </font>
    <font>
      <b/>
      <i/>
      <sz val="11"/>
      <color theme="1"/>
      <name val="Calibri"/>
      <family val="2"/>
      <scheme val="minor"/>
    </font>
    <font>
      <i/>
      <sz val="11"/>
      <color theme="1"/>
      <name val="Calibri"/>
      <family val="2"/>
      <scheme val="minor"/>
    </font>
    <font>
      <sz val="14"/>
      <color rgb="FFFF0000"/>
      <name val="Calibri"/>
      <family val="2"/>
      <scheme val="minor"/>
    </font>
    <font>
      <b/>
      <i/>
      <sz val="12"/>
      <name val="Calibri"/>
      <family val="2"/>
    </font>
  </fonts>
  <fills count="7">
    <fill>
      <patternFill patternType="none"/>
    </fill>
    <fill>
      <patternFill patternType="gray125"/>
    </fill>
    <fill>
      <patternFill patternType="solid">
        <fgColor rgb="FF00B0F0"/>
        <bgColor indexed="64"/>
      </patternFill>
    </fill>
    <fill>
      <patternFill patternType="solid">
        <fgColor theme="4" tint="0.79998168889431442"/>
        <bgColor indexed="64"/>
      </patternFill>
    </fill>
    <fill>
      <patternFill patternType="solid">
        <fgColor rgb="FFA5A5A5"/>
      </patternFill>
    </fill>
    <fill>
      <patternFill patternType="solid">
        <fgColor theme="9" tint="0.79998168889431442"/>
        <bgColor indexed="65"/>
      </patternFill>
    </fill>
    <fill>
      <patternFill patternType="solid">
        <fgColor theme="9" tint="0.79998168889431442"/>
        <bgColor indexed="64"/>
      </patternFill>
    </fill>
  </fills>
  <borders count="49">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double">
        <color rgb="FF3F3F3F"/>
      </right>
      <top style="thin">
        <color rgb="FF3F3F3F"/>
      </top>
      <bottom style="thin">
        <color rgb="FF3F3F3F"/>
      </bottom>
      <diagonal/>
    </border>
    <border>
      <left style="double">
        <color rgb="FF3F3F3F"/>
      </left>
      <right style="double">
        <color rgb="FF3F3F3F"/>
      </right>
      <top style="thin">
        <color rgb="FF3F3F3F"/>
      </top>
      <bottom style="thin">
        <color rgb="FF3F3F3F"/>
      </bottom>
      <diagonal/>
    </border>
    <border>
      <left style="double">
        <color rgb="FF3F3F3F"/>
      </left>
      <right style="thin">
        <color rgb="FF3F3F3F"/>
      </right>
      <top style="thin">
        <color rgb="FF3F3F3F"/>
      </top>
      <bottom style="thin">
        <color rgb="FF3F3F3F"/>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theme="0" tint="-0.14996795556505021"/>
      </top>
      <bottom/>
      <diagonal/>
    </border>
    <border>
      <left/>
      <right/>
      <top style="thin">
        <color theme="0" tint="-0.14996795556505021"/>
      </top>
      <bottom/>
      <diagonal/>
    </border>
    <border>
      <left/>
      <right style="thin">
        <color auto="1"/>
      </right>
      <top style="thin">
        <color theme="0" tint="-0.14996795556505021"/>
      </top>
      <bottom/>
      <diagonal/>
    </border>
    <border>
      <left style="thin">
        <color auto="1"/>
      </left>
      <right/>
      <top style="thin">
        <color theme="0" tint="-0.14996795556505021"/>
      </top>
      <bottom style="thin">
        <color theme="0" tint="-0.24994659260841701"/>
      </bottom>
      <diagonal/>
    </border>
    <border>
      <left/>
      <right/>
      <top style="thin">
        <color theme="0" tint="-0.14996795556505021"/>
      </top>
      <bottom style="thin">
        <color theme="0" tint="-0.24994659260841701"/>
      </bottom>
      <diagonal/>
    </border>
    <border>
      <left/>
      <right style="thin">
        <color auto="1"/>
      </right>
      <top style="thin">
        <color theme="0" tint="-0.14996795556505021"/>
      </top>
      <bottom style="thin">
        <color theme="0" tint="-0.24994659260841701"/>
      </bottom>
      <diagonal/>
    </border>
    <border>
      <left style="thin">
        <color auto="1"/>
      </left>
      <right/>
      <top style="thin">
        <color theme="0" tint="-0.24994659260841701"/>
      </top>
      <bottom style="thin">
        <color theme="0" tint="-0.14996795556505021"/>
      </bottom>
      <diagonal/>
    </border>
    <border>
      <left/>
      <right/>
      <top style="thin">
        <color theme="0" tint="-0.24994659260841701"/>
      </top>
      <bottom style="thin">
        <color theme="0" tint="-0.14996795556505021"/>
      </bottom>
      <diagonal/>
    </border>
    <border>
      <left/>
      <right style="thin">
        <color auto="1"/>
      </right>
      <top style="thin">
        <color theme="0" tint="-0.2499465926084170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style="thin">
        <color theme="0" tint="-0.34998626667073579"/>
      </top>
      <bottom style="thin">
        <color theme="0" tint="-0.14996795556505021"/>
      </bottom>
      <diagonal/>
    </border>
    <border>
      <left/>
      <right/>
      <top style="thin">
        <color theme="0" tint="-0.34998626667073579"/>
      </top>
      <bottom style="thin">
        <color theme="0" tint="-0.14996795556505021"/>
      </bottom>
      <diagonal/>
    </border>
    <border>
      <left/>
      <right style="thin">
        <color auto="1"/>
      </right>
      <top style="thin">
        <color theme="0" tint="-0.34998626667073579"/>
      </top>
      <bottom style="thin">
        <color theme="0" tint="-0.14996795556505021"/>
      </bottom>
      <diagonal/>
    </border>
    <border>
      <left style="thin">
        <color auto="1"/>
      </left>
      <right/>
      <top style="thin">
        <color theme="0" tint="-0.14996795556505021"/>
      </top>
      <bottom style="thin">
        <color theme="0" tint="-0.34998626667073579"/>
      </bottom>
      <diagonal/>
    </border>
    <border>
      <left/>
      <right/>
      <top style="thin">
        <color theme="0" tint="-0.14996795556505021"/>
      </top>
      <bottom style="thin">
        <color theme="0" tint="-0.34998626667073579"/>
      </bottom>
      <diagonal/>
    </border>
    <border>
      <left/>
      <right style="thin">
        <color auto="1"/>
      </right>
      <top style="thin">
        <color theme="0" tint="-0.1499679555650502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right style="thin">
        <color rgb="FF3F3F3F"/>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10" fillId="4" borderId="2" applyNumberFormat="0" applyAlignment="0" applyProtection="0"/>
    <xf numFmtId="0" fontId="9" fillId="5" borderId="0" applyNumberFormat="0" applyBorder="0" applyAlignment="0" applyProtection="0"/>
  </cellStyleXfs>
  <cellXfs count="132">
    <xf numFmtId="0" fontId="0" fillId="0" borderId="0" xfId="0"/>
    <xf numFmtId="164" fontId="0" fillId="0" borderId="0" xfId="0" applyNumberFormat="1"/>
    <xf numFmtId="10" fontId="0" fillId="0" borderId="0" xfId="0" applyNumberFormat="1"/>
    <xf numFmtId="0" fontId="0" fillId="0" borderId="0" xfId="0" applyAlignment="1">
      <alignment horizontal="left"/>
    </xf>
    <xf numFmtId="164" fontId="0" fillId="0" borderId="0" xfId="0" applyNumberFormat="1" applyAlignment="1">
      <alignment horizontal="left"/>
    </xf>
    <xf numFmtId="0" fontId="0" fillId="0" borderId="0" xfId="0" applyAlignment="1">
      <alignment wrapText="1"/>
    </xf>
    <xf numFmtId="1" fontId="0" fillId="0" borderId="0" xfId="0" applyNumberFormat="1" applyAlignment="1">
      <alignment horizontal="left"/>
    </xf>
    <xf numFmtId="0" fontId="2" fillId="0" borderId="0" xfId="0" applyFont="1"/>
    <xf numFmtId="0" fontId="2" fillId="0" borderId="0" xfId="0" applyFont="1" applyAlignment="1">
      <alignment horizontal="center"/>
    </xf>
    <xf numFmtId="0" fontId="1" fillId="0" borderId="0" xfId="0" applyFont="1"/>
    <xf numFmtId="0" fontId="0" fillId="3" borderId="0" xfId="0" applyFill="1"/>
    <xf numFmtId="164" fontId="0" fillId="3" borderId="0" xfId="0" applyNumberFormat="1" applyFill="1"/>
    <xf numFmtId="0" fontId="4" fillId="3" borderId="0" xfId="0" applyFont="1" applyFill="1"/>
    <xf numFmtId="0" fontId="4" fillId="0" borderId="0" xfId="0" applyFont="1"/>
    <xf numFmtId="0" fontId="0" fillId="0" borderId="0" xfId="0" applyAlignment="1">
      <alignment horizontal="center"/>
    </xf>
    <xf numFmtId="164" fontId="11" fillId="0" borderId="0" xfId="0" applyNumberFormat="1" applyFont="1" applyAlignment="1">
      <alignment horizontal="left"/>
    </xf>
    <xf numFmtId="0" fontId="11" fillId="0" borderId="0" xfId="0" applyFont="1" applyAlignment="1">
      <alignment horizontal="left"/>
    </xf>
    <xf numFmtId="0" fontId="0" fillId="0" borderId="1" xfId="0" applyBorder="1"/>
    <xf numFmtId="0" fontId="2" fillId="0" borderId="15" xfId="0" applyFont="1" applyBorder="1" applyAlignment="1">
      <alignment horizontal="right"/>
    </xf>
    <xf numFmtId="0" fontId="2" fillId="0" borderId="14" xfId="0" applyFont="1" applyBorder="1" applyAlignment="1">
      <alignment horizontal="right"/>
    </xf>
    <xf numFmtId="0" fontId="2" fillId="0" borderId="14" xfId="0" applyFont="1" applyBorder="1" applyAlignment="1">
      <alignment horizontal="right" wrapText="1"/>
    </xf>
    <xf numFmtId="0" fontId="12" fillId="0" borderId="0" xfId="0" applyFont="1"/>
    <xf numFmtId="0" fontId="14" fillId="0" borderId="15" xfId="0" applyFont="1" applyBorder="1" applyAlignment="1">
      <alignment horizontal="right"/>
    </xf>
    <xf numFmtId="0" fontId="14" fillId="0" borderId="17" xfId="0" applyFont="1" applyBorder="1" applyAlignment="1">
      <alignment horizontal="right"/>
    </xf>
    <xf numFmtId="0" fontId="2" fillId="0" borderId="14" xfId="0" applyFont="1" applyBorder="1" applyAlignment="1" applyProtection="1">
      <alignment horizontal="right"/>
      <protection locked="0"/>
    </xf>
    <xf numFmtId="0" fontId="2" fillId="0" borderId="15" xfId="0" applyFont="1" applyBorder="1" applyAlignment="1" applyProtection="1">
      <alignment horizontal="right"/>
      <protection locked="0"/>
    </xf>
    <xf numFmtId="0" fontId="2" fillId="0" borderId="17" xfId="0" applyFont="1" applyBorder="1" applyAlignment="1" applyProtection="1">
      <alignment horizontal="right"/>
      <protection locked="0"/>
    </xf>
    <xf numFmtId="0" fontId="2" fillId="0" borderId="41" xfId="0" applyFont="1" applyBorder="1" applyAlignment="1">
      <alignment horizontal="right"/>
    </xf>
    <xf numFmtId="0" fontId="2" fillId="0" borderId="44" xfId="0" applyFont="1" applyBorder="1" applyAlignment="1">
      <alignment horizontal="right"/>
    </xf>
    <xf numFmtId="0" fontId="2" fillId="0" borderId="46" xfId="0" applyFont="1" applyBorder="1" applyAlignment="1">
      <alignment horizontal="right"/>
    </xf>
    <xf numFmtId="0" fontId="9" fillId="5" borderId="3" xfId="2" applyBorder="1" applyAlignment="1" applyProtection="1">
      <alignment horizontal="left"/>
      <protection locked="0"/>
    </xf>
    <xf numFmtId="165" fontId="11" fillId="0" borderId="0" xfId="0" applyNumberFormat="1" applyFont="1" applyAlignment="1" applyProtection="1">
      <alignment horizontal="left"/>
      <protection locked="0"/>
    </xf>
    <xf numFmtId="164" fontId="11" fillId="0" borderId="0" xfId="0" applyNumberFormat="1" applyFont="1" applyAlignment="1" applyProtection="1">
      <alignment horizontal="left"/>
      <protection locked="0"/>
    </xf>
    <xf numFmtId="9" fontId="11" fillId="0" borderId="0" xfId="0" applyNumberFormat="1" applyFont="1" applyAlignment="1" applyProtection="1">
      <alignment horizontal="left"/>
      <protection locked="0"/>
    </xf>
    <xf numFmtId="164" fontId="0" fillId="6" borderId="0" xfId="0" applyNumberFormat="1" applyFill="1" applyAlignment="1" applyProtection="1">
      <alignment horizontal="left"/>
      <protection locked="0"/>
    </xf>
    <xf numFmtId="3" fontId="0" fillId="0" borderId="0" xfId="0" applyNumberFormat="1" applyAlignment="1" applyProtection="1">
      <alignment horizontal="left"/>
      <protection locked="0"/>
    </xf>
    <xf numFmtId="164" fontId="0" fillId="0" borderId="0" xfId="0" applyNumberFormat="1" applyAlignment="1" applyProtection="1">
      <alignment horizontal="left"/>
      <protection locked="0"/>
    </xf>
    <xf numFmtId="3" fontId="11" fillId="0" borderId="0" xfId="0" applyNumberFormat="1" applyFont="1" applyAlignment="1" applyProtection="1">
      <alignment horizontal="left"/>
      <protection locked="0"/>
    </xf>
    <xf numFmtId="0" fontId="11" fillId="0" borderId="0" xfId="0" applyFont="1" applyAlignment="1" applyProtection="1">
      <alignment horizontal="left"/>
      <protection locked="0"/>
    </xf>
    <xf numFmtId="0" fontId="0" fillId="0" borderId="0" xfId="0" applyProtection="1">
      <protection locked="0"/>
    </xf>
    <xf numFmtId="164" fontId="0" fillId="0" borderId="0" xfId="0" applyNumberFormat="1" applyProtection="1">
      <protection locked="0"/>
    </xf>
    <xf numFmtId="3" fontId="0" fillId="3" borderId="0" xfId="0" applyNumberFormat="1" applyFill="1" applyAlignment="1" applyProtection="1">
      <alignment horizontal="left"/>
      <protection locked="0"/>
    </xf>
    <xf numFmtId="164" fontId="0" fillId="3" borderId="0" xfId="0" applyNumberFormat="1" applyFill="1" applyAlignment="1" applyProtection="1">
      <alignment horizontal="left"/>
      <protection locked="0"/>
    </xf>
    <xf numFmtId="9" fontId="0" fillId="6" borderId="0" xfId="0" applyNumberFormat="1" applyFill="1" applyAlignment="1" applyProtection="1">
      <alignment horizontal="left"/>
      <protection locked="0"/>
    </xf>
    <xf numFmtId="9" fontId="0" fillId="0" borderId="0" xfId="0" applyNumberFormat="1" applyAlignment="1" applyProtection="1">
      <alignment horizontal="left"/>
      <protection locked="0"/>
    </xf>
    <xf numFmtId="0" fontId="14" fillId="6" borderId="17" xfId="0" applyFont="1" applyFill="1" applyBorder="1" applyAlignment="1" applyProtection="1">
      <alignment horizontal="center"/>
      <protection locked="0"/>
    </xf>
    <xf numFmtId="0" fontId="14" fillId="6" borderId="15" xfId="0" applyFont="1" applyFill="1" applyBorder="1" applyAlignment="1" applyProtection="1">
      <alignment horizontal="center"/>
      <protection locked="0"/>
    </xf>
    <xf numFmtId="0" fontId="15" fillId="0" borderId="0" xfId="0" applyFont="1" applyProtection="1">
      <protection locked="0"/>
    </xf>
    <xf numFmtId="0" fontId="14" fillId="0" borderId="0" xfId="0" applyFont="1" applyAlignment="1" applyProtection="1">
      <alignment horizontal="center"/>
      <protection locked="0"/>
    </xf>
    <xf numFmtId="0" fontId="14" fillId="0" borderId="16" xfId="0" applyFont="1" applyBorder="1" applyAlignment="1" applyProtection="1">
      <alignment horizontal="left"/>
      <protection locked="0"/>
    </xf>
    <xf numFmtId="0" fontId="14" fillId="0" borderId="18" xfId="0" applyFont="1" applyBorder="1" applyAlignment="1" applyProtection="1">
      <alignment horizontal="center"/>
      <protection locked="0"/>
    </xf>
    <xf numFmtId="0" fontId="14" fillId="0" borderId="19" xfId="0" applyFont="1" applyBorder="1" applyAlignment="1" applyProtection="1">
      <alignment horizontal="left"/>
      <protection locked="0"/>
    </xf>
    <xf numFmtId="0" fontId="2" fillId="6" borderId="23" xfId="0" applyFont="1" applyFill="1" applyBorder="1" applyAlignment="1" applyProtection="1">
      <alignment horizontal="left" wrapText="1"/>
      <protection locked="0"/>
    </xf>
    <xf numFmtId="0" fontId="2" fillId="6" borderId="24" xfId="0" applyFont="1" applyFill="1" applyBorder="1" applyAlignment="1" applyProtection="1">
      <alignment horizontal="left" wrapText="1"/>
      <protection locked="0"/>
    </xf>
    <xf numFmtId="0" fontId="2" fillId="6" borderId="25" xfId="0" applyFont="1" applyFill="1" applyBorder="1" applyAlignment="1" applyProtection="1">
      <alignment horizontal="left" wrapText="1"/>
      <protection locked="0"/>
    </xf>
    <xf numFmtId="0" fontId="2" fillId="6" borderId="20" xfId="0" applyFont="1" applyFill="1" applyBorder="1" applyAlignment="1" applyProtection="1">
      <alignment horizontal="left" wrapText="1"/>
      <protection locked="0"/>
    </xf>
    <xf numFmtId="0" fontId="2" fillId="6" borderId="21" xfId="0" applyFont="1" applyFill="1" applyBorder="1" applyAlignment="1" applyProtection="1">
      <alignment horizontal="left" wrapText="1"/>
      <protection locked="0"/>
    </xf>
    <xf numFmtId="0" fontId="2" fillId="6" borderId="22" xfId="0" applyFont="1" applyFill="1" applyBorder="1" applyAlignment="1" applyProtection="1">
      <alignment horizontal="left" wrapText="1"/>
      <protection locked="0"/>
    </xf>
    <xf numFmtId="0" fontId="2" fillId="6" borderId="34" xfId="0" applyFont="1" applyFill="1" applyBorder="1" applyAlignment="1" applyProtection="1">
      <alignment horizontal="left" wrapText="1"/>
      <protection locked="0"/>
    </xf>
    <xf numFmtId="0" fontId="2" fillId="6" borderId="35" xfId="0" applyFont="1" applyFill="1" applyBorder="1" applyAlignment="1" applyProtection="1">
      <alignment horizontal="left" wrapText="1"/>
      <protection locked="0"/>
    </xf>
    <xf numFmtId="0" fontId="2" fillId="6" borderId="36" xfId="0" applyFont="1" applyFill="1" applyBorder="1" applyAlignment="1" applyProtection="1">
      <alignment horizontal="left" wrapText="1"/>
      <protection locked="0"/>
    </xf>
    <xf numFmtId="0" fontId="19" fillId="0" borderId="18" xfId="0" applyFont="1" applyBorder="1" applyProtection="1">
      <protection locked="0"/>
    </xf>
    <xf numFmtId="0" fontId="0" fillId="0" borderId="0" xfId="0" applyAlignment="1" applyProtection="1">
      <alignment wrapText="1"/>
      <protection locked="0"/>
    </xf>
    <xf numFmtId="0" fontId="0" fillId="0" borderId="1" xfId="0" applyBorder="1" applyAlignment="1">
      <alignment vertical="top"/>
    </xf>
    <xf numFmtId="0" fontId="0" fillId="0" borderId="0" xfId="0" applyAlignment="1">
      <alignment vertical="top"/>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1" xfId="0" applyBorder="1" applyAlignment="1">
      <alignment wrapText="1"/>
    </xf>
    <xf numFmtId="0" fontId="0" fillId="0" borderId="0" xfId="0" applyAlignment="1">
      <alignment horizontal="center"/>
    </xf>
    <xf numFmtId="0" fontId="0" fillId="0" borderId="40" xfId="0" applyBorder="1" applyAlignment="1">
      <alignment horizontal="center"/>
    </xf>
    <xf numFmtId="0" fontId="10" fillId="4" borderId="7" xfId="1" applyBorder="1"/>
    <xf numFmtId="0" fontId="10" fillId="4" borderId="8" xfId="1" applyBorder="1"/>
    <xf numFmtId="0" fontId="10" fillId="4" borderId="9" xfId="1" applyBorder="1"/>
    <xf numFmtId="0" fontId="0" fillId="0" borderId="1" xfId="0" applyBorder="1" applyAlignment="1">
      <alignment vertical="top" wrapText="1"/>
    </xf>
    <xf numFmtId="0" fontId="0" fillId="0" borderId="4" xfId="0" applyBorder="1"/>
    <xf numFmtId="0" fontId="0" fillId="0" borderId="5" xfId="0" applyBorder="1"/>
    <xf numFmtId="0" fontId="0" fillId="0" borderId="6" xfId="0" applyBorder="1"/>
    <xf numFmtId="0" fontId="0" fillId="0" borderId="1" xfId="0" applyBorder="1" applyAlignment="1">
      <alignment horizontal="lef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10" fillId="4" borderId="7" xfId="1" applyBorder="1" applyAlignment="1">
      <alignment wrapText="1"/>
    </xf>
    <xf numFmtId="0" fontId="10" fillId="4" borderId="8" xfId="1" applyBorder="1" applyAlignment="1">
      <alignment wrapText="1"/>
    </xf>
    <xf numFmtId="0" fontId="10" fillId="4" borderId="9" xfId="1" applyBorder="1" applyAlignment="1">
      <alignment wrapText="1"/>
    </xf>
    <xf numFmtId="0" fontId="2" fillId="6" borderId="14" xfId="0" applyFont="1" applyFill="1" applyBorder="1" applyAlignment="1" applyProtection="1">
      <alignment horizontal="left" wrapText="1"/>
      <protection locked="0"/>
    </xf>
    <xf numFmtId="0" fontId="2" fillId="6" borderId="29" xfId="0" applyFont="1" applyFill="1" applyBorder="1" applyAlignment="1" applyProtection="1">
      <alignment horizontal="left" wrapText="1"/>
      <protection locked="0"/>
    </xf>
    <xf numFmtId="0" fontId="2" fillId="6" borderId="30" xfId="0" applyFont="1" applyFill="1" applyBorder="1" applyAlignment="1" applyProtection="1">
      <alignment horizontal="left" wrapText="1"/>
      <protection locked="0"/>
    </xf>
    <xf numFmtId="0" fontId="2" fillId="6" borderId="26" xfId="0" applyFont="1" applyFill="1" applyBorder="1" applyAlignment="1" applyProtection="1">
      <alignment horizontal="left" wrapText="1"/>
      <protection locked="0"/>
    </xf>
    <xf numFmtId="0" fontId="2" fillId="6" borderId="27" xfId="0" applyFont="1" applyFill="1" applyBorder="1" applyAlignment="1" applyProtection="1">
      <alignment horizontal="left" wrapText="1"/>
      <protection locked="0"/>
    </xf>
    <xf numFmtId="0" fontId="2" fillId="6" borderId="28" xfId="0" applyFont="1" applyFill="1" applyBorder="1" applyAlignment="1" applyProtection="1">
      <alignment horizontal="left" wrapText="1"/>
      <protection locked="0"/>
    </xf>
    <xf numFmtId="0" fontId="13" fillId="6" borderId="37" xfId="0" applyFont="1" applyFill="1" applyBorder="1" applyAlignment="1" applyProtection="1">
      <alignment horizontal="left" wrapText="1"/>
      <protection locked="0"/>
    </xf>
    <xf numFmtId="0" fontId="13" fillId="6" borderId="38" xfId="0" applyFont="1" applyFill="1" applyBorder="1" applyAlignment="1" applyProtection="1">
      <alignment horizontal="left" wrapText="1"/>
      <protection locked="0"/>
    </xf>
    <xf numFmtId="0" fontId="13" fillId="6" borderId="39" xfId="0" applyFont="1" applyFill="1" applyBorder="1" applyAlignment="1" applyProtection="1">
      <alignment horizontal="left" wrapText="1"/>
      <protection locked="0"/>
    </xf>
    <xf numFmtId="166" fontId="14" fillId="6" borderId="37" xfId="0" applyNumberFormat="1" applyFont="1" applyFill="1" applyBorder="1" applyAlignment="1" applyProtection="1">
      <alignment horizontal="left"/>
      <protection locked="0"/>
    </xf>
    <xf numFmtId="166" fontId="14" fillId="6" borderId="38" xfId="0" applyNumberFormat="1" applyFont="1" applyFill="1" applyBorder="1" applyAlignment="1" applyProtection="1">
      <alignment horizontal="left"/>
      <protection locked="0"/>
    </xf>
    <xf numFmtId="166" fontId="14" fillId="6" borderId="39" xfId="0" applyNumberFormat="1" applyFont="1" applyFill="1" applyBorder="1" applyAlignment="1" applyProtection="1">
      <alignment horizontal="left"/>
      <protection locked="0"/>
    </xf>
    <xf numFmtId="0" fontId="2" fillId="6" borderId="31" xfId="0" applyFont="1" applyFill="1" applyBorder="1" applyAlignment="1" applyProtection="1">
      <alignment horizontal="left" wrapText="1"/>
      <protection locked="0"/>
    </xf>
    <xf numFmtId="0" fontId="2" fillId="6" borderId="32" xfId="0" applyFont="1" applyFill="1" applyBorder="1" applyAlignment="1" applyProtection="1">
      <alignment horizontal="left" wrapText="1"/>
      <protection locked="0"/>
    </xf>
    <xf numFmtId="0" fontId="2" fillId="6" borderId="33" xfId="0" applyFont="1" applyFill="1" applyBorder="1" applyAlignment="1" applyProtection="1">
      <alignment horizontal="left" wrapText="1"/>
      <protection locked="0"/>
    </xf>
    <xf numFmtId="164" fontId="16" fillId="0" borderId="0" xfId="0" applyNumberFormat="1" applyFont="1" applyAlignment="1">
      <alignment wrapText="1"/>
    </xf>
    <xf numFmtId="0" fontId="18" fillId="0" borderId="0" xfId="0" applyFont="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11" fillId="0" borderId="43" xfId="0" applyFont="1" applyBorder="1" applyAlignment="1">
      <alignment horizontal="center"/>
    </xf>
    <xf numFmtId="0" fontId="11" fillId="0" borderId="44" xfId="0" applyFont="1" applyBorder="1" applyAlignment="1">
      <alignment horizontal="center"/>
    </xf>
    <xf numFmtId="0" fontId="11" fillId="0" borderId="0" xfId="0" applyFont="1" applyAlignment="1">
      <alignment horizontal="center"/>
    </xf>
    <xf numFmtId="0" fontId="11" fillId="0" borderId="45" xfId="0" applyFont="1" applyBorder="1" applyAlignment="1">
      <alignment horizontal="center"/>
    </xf>
    <xf numFmtId="166" fontId="11" fillId="0" borderId="46" xfId="0" applyNumberFormat="1" applyFont="1" applyBorder="1" applyAlignment="1">
      <alignment horizontal="center"/>
    </xf>
    <xf numFmtId="166" fontId="11" fillId="0" borderId="47" xfId="0" applyNumberFormat="1" applyFont="1" applyBorder="1" applyAlignment="1">
      <alignment horizontal="center"/>
    </xf>
    <xf numFmtId="166" fontId="11" fillId="0" borderId="48" xfId="0" applyNumberFormat="1" applyFont="1" applyBorder="1" applyAlignment="1">
      <alignment horizontal="center"/>
    </xf>
    <xf numFmtId="0" fontId="0" fillId="2" borderId="0" xfId="0" applyFill="1" applyAlignment="1">
      <alignment horizontal="center"/>
    </xf>
    <xf numFmtId="0" fontId="5" fillId="0" borderId="0" xfId="0" applyFont="1" applyAlignment="1">
      <alignment horizontal="left" wrapText="1"/>
    </xf>
    <xf numFmtId="0" fontId="0" fillId="3" borderId="0" xfId="0" applyFill="1"/>
    <xf numFmtId="0" fontId="0" fillId="0" borderId="0" xfId="0"/>
    <xf numFmtId="0" fontId="2" fillId="0" borderId="0" xfId="0" applyFont="1"/>
    <xf numFmtId="0" fontId="4" fillId="0" borderId="0" xfId="0" applyFont="1"/>
    <xf numFmtId="0" fontId="0" fillId="3" borderId="0" xfId="0" applyFill="1" applyAlignment="1">
      <alignment horizontal="center"/>
    </xf>
    <xf numFmtId="0" fontId="1" fillId="0" borderId="0" xfId="0" applyFont="1"/>
    <xf numFmtId="0" fontId="0" fillId="0" borderId="0" xfId="0" applyAlignment="1">
      <alignment wrapText="1"/>
    </xf>
    <xf numFmtId="0" fontId="7" fillId="0" borderId="0" xfId="0" applyFont="1" applyAlignment="1">
      <alignment horizontal="left"/>
    </xf>
    <xf numFmtId="0" fontId="8" fillId="0" borderId="0" xfId="0" applyFont="1" applyAlignment="1">
      <alignment wrapText="1"/>
    </xf>
    <xf numFmtId="0" fontId="4" fillId="0" borderId="0" xfId="0" applyFont="1" applyAlignment="1">
      <alignment horizontal="left"/>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wrapText="1"/>
    </xf>
    <xf numFmtId="0" fontId="18" fillId="0" borderId="0" xfId="0" applyFont="1" applyAlignment="1" applyProtection="1">
      <alignment horizontal="center"/>
      <protection locked="0"/>
    </xf>
    <xf numFmtId="0" fontId="10" fillId="4" borderId="13" xfId="1" applyBorder="1"/>
    <xf numFmtId="0" fontId="10" fillId="4" borderId="0" xfId="1" applyBorder="1"/>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cellXfs>
  <cellStyles count="3">
    <cellStyle name="20% - Accent6" xfId="2" builtinId="50"/>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582930</xdr:colOff>
      <xdr:row>10</xdr:row>
      <xdr:rowOff>1158240</xdr:rowOff>
    </xdr:from>
    <xdr:to>
      <xdr:col>6</xdr:col>
      <xdr:colOff>601745</xdr:colOff>
      <xdr:row>11</xdr:row>
      <xdr:rowOff>13809</xdr:rowOff>
    </xdr:to>
    <xdr:pic>
      <xdr:nvPicPr>
        <xdr:cNvPr id="2" name="Picture 1">
          <a:extLst>
            <a:ext uri="{FF2B5EF4-FFF2-40B4-BE49-F238E27FC236}">
              <a16:creationId xmlns:a16="http://schemas.microsoft.com/office/drawing/2014/main" id="{087C82B2-B7EB-4661-8BAD-60FE7A52275A}"/>
            </a:ext>
          </a:extLst>
        </xdr:cNvPr>
        <xdr:cNvPicPr>
          <a:picLocks noChangeAspect="1"/>
        </xdr:cNvPicPr>
      </xdr:nvPicPr>
      <xdr:blipFill>
        <a:blip xmlns:r="http://schemas.openxmlformats.org/officeDocument/2006/relationships" r:embed="rId1"/>
        <a:stretch>
          <a:fillRect/>
        </a:stretch>
      </xdr:blipFill>
      <xdr:spPr>
        <a:xfrm>
          <a:off x="1223010" y="5433060"/>
          <a:ext cx="6084335" cy="1072989"/>
        </a:xfrm>
        <a:prstGeom prst="rect">
          <a:avLst/>
        </a:prstGeom>
      </xdr:spPr>
    </xdr:pic>
    <xdr:clientData/>
  </xdr:twoCellAnchor>
  <xdr:twoCellAnchor editAs="oneCell">
    <xdr:from>
      <xdr:col>1</xdr:col>
      <xdr:colOff>681990</xdr:colOff>
      <xdr:row>19</xdr:row>
      <xdr:rowOff>1360170</xdr:rowOff>
    </xdr:from>
    <xdr:to>
      <xdr:col>7</xdr:col>
      <xdr:colOff>60725</xdr:colOff>
      <xdr:row>20</xdr:row>
      <xdr:rowOff>67149</xdr:rowOff>
    </xdr:to>
    <xdr:pic>
      <xdr:nvPicPr>
        <xdr:cNvPr id="4" name="Picture 3">
          <a:extLst>
            <a:ext uri="{FF2B5EF4-FFF2-40B4-BE49-F238E27FC236}">
              <a16:creationId xmlns:a16="http://schemas.microsoft.com/office/drawing/2014/main" id="{94D63423-65C6-4FE6-9AE7-1A5D485D4243}"/>
            </a:ext>
          </a:extLst>
        </xdr:cNvPr>
        <xdr:cNvPicPr>
          <a:picLocks noChangeAspect="1"/>
        </xdr:cNvPicPr>
      </xdr:nvPicPr>
      <xdr:blipFill>
        <a:blip xmlns:r="http://schemas.openxmlformats.org/officeDocument/2006/relationships" r:embed="rId2"/>
        <a:stretch>
          <a:fillRect/>
        </a:stretch>
      </xdr:blipFill>
      <xdr:spPr>
        <a:xfrm>
          <a:off x="1322070" y="12192000"/>
          <a:ext cx="6084335" cy="10729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1447800</xdr:colOff>
      <xdr:row>61</xdr:row>
      <xdr:rowOff>1177290</xdr:rowOff>
    </xdr:from>
    <xdr:to>
      <xdr:col>5</xdr:col>
      <xdr:colOff>3575</xdr:colOff>
      <xdr:row>62</xdr:row>
      <xdr:rowOff>51909</xdr:rowOff>
    </xdr:to>
    <xdr:pic>
      <xdr:nvPicPr>
        <xdr:cNvPr id="2" name="Picture 1">
          <a:extLst>
            <a:ext uri="{FF2B5EF4-FFF2-40B4-BE49-F238E27FC236}">
              <a16:creationId xmlns:a16="http://schemas.microsoft.com/office/drawing/2014/main" id="{8E89CB35-CFC0-46BC-BDC0-36CAD8B8D519}"/>
            </a:ext>
          </a:extLst>
        </xdr:cNvPr>
        <xdr:cNvPicPr>
          <a:picLocks noChangeAspect="1"/>
        </xdr:cNvPicPr>
      </xdr:nvPicPr>
      <xdr:blipFill>
        <a:blip xmlns:r="http://schemas.openxmlformats.org/officeDocument/2006/relationships" r:embed="rId1"/>
        <a:stretch>
          <a:fillRect/>
        </a:stretch>
      </xdr:blipFill>
      <xdr:spPr>
        <a:xfrm>
          <a:off x="1447800" y="13536930"/>
          <a:ext cx="6084335" cy="10729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415290</xdr:colOff>
      <xdr:row>31</xdr:row>
      <xdr:rowOff>971550</xdr:rowOff>
    </xdr:from>
    <xdr:to>
      <xdr:col>5</xdr:col>
      <xdr:colOff>2026685</xdr:colOff>
      <xdr:row>32</xdr:row>
      <xdr:rowOff>29049</xdr:rowOff>
    </xdr:to>
    <xdr:pic>
      <xdr:nvPicPr>
        <xdr:cNvPr id="2" name="Picture 1">
          <a:extLst>
            <a:ext uri="{FF2B5EF4-FFF2-40B4-BE49-F238E27FC236}">
              <a16:creationId xmlns:a16="http://schemas.microsoft.com/office/drawing/2014/main" id="{C80DD699-73FF-4EE4-986E-BE75A07C6CA1}"/>
            </a:ext>
          </a:extLst>
        </xdr:cNvPr>
        <xdr:cNvPicPr>
          <a:picLocks noChangeAspect="1"/>
        </xdr:cNvPicPr>
      </xdr:nvPicPr>
      <xdr:blipFill>
        <a:blip xmlns:r="http://schemas.openxmlformats.org/officeDocument/2006/relationships" r:embed="rId1"/>
        <a:stretch>
          <a:fillRect/>
        </a:stretch>
      </xdr:blipFill>
      <xdr:spPr>
        <a:xfrm>
          <a:off x="2346960" y="7219950"/>
          <a:ext cx="6084335" cy="10729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E9AE9-1D5C-4EA6-B4D7-ABF109805AE1}">
  <dimension ref="A2:H21"/>
  <sheetViews>
    <sheetView tabSelected="1" topLeftCell="A5" workbookViewId="0">
      <selection activeCell="A11" sqref="A11"/>
    </sheetView>
  </sheetViews>
  <sheetFormatPr defaultRowHeight="15" x14ac:dyDescent="0.25"/>
  <cols>
    <col min="2" max="2" width="13.5703125" customWidth="1"/>
    <col min="3" max="4" width="14.5703125" customWidth="1"/>
    <col min="5" max="5" width="16.28515625" customWidth="1"/>
    <col min="6" max="6" width="24.5703125" customWidth="1"/>
  </cols>
  <sheetData>
    <row r="2" spans="2:8" ht="69.95" customHeight="1" x14ac:dyDescent="0.25">
      <c r="B2" s="79" t="s">
        <v>77</v>
      </c>
      <c r="C2" s="80"/>
      <c r="D2" s="80"/>
      <c r="E2" s="80"/>
      <c r="F2" s="81"/>
      <c r="H2" t="s">
        <v>79</v>
      </c>
    </row>
    <row r="3" spans="2:8" ht="18" customHeight="1" x14ac:dyDescent="0.25">
      <c r="B3" s="5"/>
      <c r="C3" s="5"/>
      <c r="D3" s="5"/>
      <c r="E3" s="5"/>
      <c r="F3" s="5"/>
    </row>
    <row r="4" spans="2:8" ht="18" customHeight="1" x14ac:dyDescent="0.25">
      <c r="B4" s="82" t="s">
        <v>56</v>
      </c>
      <c r="C4" s="83"/>
      <c r="D4" s="83"/>
      <c r="E4" s="83"/>
      <c r="F4" s="84"/>
    </row>
    <row r="5" spans="2:8" ht="38.25" customHeight="1" x14ac:dyDescent="0.25">
      <c r="B5" s="17" t="s">
        <v>45</v>
      </c>
      <c r="C5" s="68" t="s">
        <v>61</v>
      </c>
      <c r="D5" s="68"/>
      <c r="E5" s="68"/>
      <c r="F5" s="68"/>
    </row>
    <row r="6" spans="2:8" ht="26.45" customHeight="1" x14ac:dyDescent="0.25">
      <c r="B6" s="17" t="s">
        <v>47</v>
      </c>
      <c r="C6" s="68" t="s">
        <v>62</v>
      </c>
      <c r="D6" s="68"/>
      <c r="E6" s="68"/>
      <c r="F6" s="68"/>
    </row>
    <row r="7" spans="2:8" ht="66.75" customHeight="1" x14ac:dyDescent="0.25">
      <c r="B7" s="17" t="s">
        <v>48</v>
      </c>
      <c r="C7" s="65" t="s">
        <v>57</v>
      </c>
      <c r="D7" s="66"/>
      <c r="E7" s="66"/>
      <c r="F7" s="67"/>
    </row>
    <row r="8" spans="2:8" ht="27" customHeight="1" x14ac:dyDescent="0.25">
      <c r="B8" s="5"/>
      <c r="C8" s="5"/>
      <c r="D8" s="5"/>
      <c r="E8" s="5"/>
      <c r="F8" s="5"/>
    </row>
    <row r="9" spans="2:8" ht="14.25" x14ac:dyDescent="0.25">
      <c r="B9" s="71" t="s">
        <v>55</v>
      </c>
      <c r="C9" s="72"/>
      <c r="D9" s="72"/>
      <c r="E9" s="72"/>
      <c r="F9" s="73"/>
    </row>
    <row r="10" spans="2:8" ht="26.45" customHeight="1" x14ac:dyDescent="0.25">
      <c r="B10" s="17" t="s">
        <v>45</v>
      </c>
      <c r="C10" s="68" t="s">
        <v>46</v>
      </c>
      <c r="D10" s="68"/>
      <c r="E10" s="68"/>
      <c r="F10" s="68"/>
    </row>
    <row r="11" spans="2:8" ht="174.6" customHeight="1" x14ac:dyDescent="0.25">
      <c r="B11" s="17"/>
      <c r="C11" s="74" t="s">
        <v>86</v>
      </c>
      <c r="D11" s="74"/>
      <c r="E11" s="74"/>
      <c r="F11" s="74"/>
    </row>
    <row r="12" spans="2:8" ht="69.75" customHeight="1" x14ac:dyDescent="0.25">
      <c r="B12" s="17" t="s">
        <v>47</v>
      </c>
      <c r="C12" s="65" t="s">
        <v>74</v>
      </c>
      <c r="D12" s="66"/>
      <c r="E12" s="66"/>
      <c r="F12" s="67"/>
    </row>
    <row r="13" spans="2:8" ht="27.75" customHeight="1" x14ac:dyDescent="0.25">
      <c r="B13" s="17" t="s">
        <v>48</v>
      </c>
      <c r="C13" s="75" t="s">
        <v>52</v>
      </c>
      <c r="D13" s="76"/>
      <c r="E13" s="76"/>
      <c r="F13" s="77"/>
    </row>
    <row r="14" spans="2:8" ht="37.5" customHeight="1" x14ac:dyDescent="0.25">
      <c r="B14" s="17" t="s">
        <v>49</v>
      </c>
      <c r="C14" s="68" t="s">
        <v>50</v>
      </c>
      <c r="D14" s="68"/>
      <c r="E14" s="68"/>
      <c r="F14" s="68"/>
    </row>
    <row r="15" spans="2:8" ht="39.75" customHeight="1" x14ac:dyDescent="0.25">
      <c r="B15" s="17" t="s">
        <v>51</v>
      </c>
      <c r="C15" s="68" t="s">
        <v>76</v>
      </c>
      <c r="D15" s="68"/>
      <c r="E15" s="68"/>
      <c r="F15" s="68"/>
    </row>
    <row r="16" spans="2:8" ht="26.25" customHeight="1" x14ac:dyDescent="0.25">
      <c r="B16" s="17" t="s">
        <v>53</v>
      </c>
      <c r="C16" s="78" t="s">
        <v>54</v>
      </c>
      <c r="D16" s="78"/>
      <c r="E16" s="78"/>
      <c r="F16" s="78"/>
    </row>
    <row r="17" spans="1:6" ht="88.5" customHeight="1" x14ac:dyDescent="0.25">
      <c r="B17" s="17" t="s">
        <v>75</v>
      </c>
      <c r="C17" s="68" t="s">
        <v>72</v>
      </c>
      <c r="D17" s="68"/>
      <c r="E17" s="68"/>
      <c r="F17" s="68"/>
    </row>
    <row r="18" spans="1:6" x14ac:dyDescent="0.25">
      <c r="A18" s="69"/>
      <c r="B18" s="69"/>
      <c r="C18" s="69"/>
      <c r="D18" s="69"/>
      <c r="E18" s="69"/>
      <c r="F18" s="70"/>
    </row>
    <row r="19" spans="1:6" x14ac:dyDescent="0.25">
      <c r="B19" s="71" t="s">
        <v>63</v>
      </c>
      <c r="C19" s="72"/>
      <c r="D19" s="72"/>
      <c r="E19" s="72"/>
      <c r="F19" s="73"/>
    </row>
    <row r="20" spans="1:6" ht="186.4" customHeight="1" x14ac:dyDescent="0.25">
      <c r="B20" s="17" t="s">
        <v>45</v>
      </c>
      <c r="C20" s="74" t="s">
        <v>87</v>
      </c>
      <c r="D20" s="74"/>
      <c r="E20" s="74"/>
      <c r="F20" s="74"/>
    </row>
    <row r="21" spans="1:6" ht="21.75" customHeight="1" x14ac:dyDescent="0.25">
      <c r="B21" s="17" t="s">
        <v>47</v>
      </c>
      <c r="C21" s="75" t="s">
        <v>64</v>
      </c>
      <c r="D21" s="76"/>
      <c r="E21" s="76"/>
      <c r="F21" s="77"/>
    </row>
  </sheetData>
  <mergeCells count="18">
    <mergeCell ref="B2:F2"/>
    <mergeCell ref="C10:F10"/>
    <mergeCell ref="C11:F11"/>
    <mergeCell ref="C5:F5"/>
    <mergeCell ref="B4:F4"/>
    <mergeCell ref="C6:F6"/>
    <mergeCell ref="C7:F7"/>
    <mergeCell ref="B9:F9"/>
    <mergeCell ref="C21:F21"/>
    <mergeCell ref="C13:F13"/>
    <mergeCell ref="C14:F14"/>
    <mergeCell ref="C16:F16"/>
    <mergeCell ref="C15:F15"/>
    <mergeCell ref="C12:F12"/>
    <mergeCell ref="C17:F17"/>
    <mergeCell ref="A18:F18"/>
    <mergeCell ref="B19:F19"/>
    <mergeCell ref="C20:F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153A6-D8CE-4ED4-A2F9-40DCFEDDD3B8}">
  <dimension ref="A1:H21"/>
  <sheetViews>
    <sheetView topLeftCell="A10" workbookViewId="0">
      <selection activeCell="B5" sqref="B5"/>
    </sheetView>
  </sheetViews>
  <sheetFormatPr defaultRowHeight="15" x14ac:dyDescent="0.25"/>
  <cols>
    <col min="1" max="1" width="26.5703125" customWidth="1"/>
    <col min="2" max="2" width="14.5703125" customWidth="1"/>
    <col min="3" max="3" width="20.5703125" customWidth="1"/>
    <col min="4" max="4" width="16.140625" customWidth="1"/>
    <col min="5" max="5" width="29.28515625" style="1" customWidth="1"/>
    <col min="7" max="7" width="8.5703125" customWidth="1"/>
    <col min="8" max="8" width="0.28515625" hidden="1" customWidth="1"/>
  </cols>
  <sheetData>
    <row r="1" spans="1:8" ht="27.75" customHeight="1" x14ac:dyDescent="0.3">
      <c r="A1" s="19" t="s">
        <v>17</v>
      </c>
      <c r="B1" s="85"/>
      <c r="C1" s="86"/>
      <c r="D1" s="86"/>
      <c r="E1" s="87"/>
    </row>
    <row r="2" spans="1:8" ht="33" customHeight="1" x14ac:dyDescent="0.3">
      <c r="A2" s="20" t="s">
        <v>71</v>
      </c>
      <c r="B2" s="85"/>
      <c r="C2" s="86"/>
      <c r="D2" s="86"/>
      <c r="E2" s="87"/>
    </row>
    <row r="3" spans="1:8" s="21" customFormat="1" ht="16.350000000000001" x14ac:dyDescent="0.3">
      <c r="A3" s="22" t="s">
        <v>36</v>
      </c>
      <c r="B3" s="91"/>
      <c r="C3" s="92"/>
      <c r="D3" s="92"/>
      <c r="E3" s="93"/>
      <c r="H3" s="21" t="s">
        <v>59</v>
      </c>
    </row>
    <row r="4" spans="1:8" s="21" customFormat="1" ht="16.350000000000001" x14ac:dyDescent="0.3">
      <c r="A4" s="22" t="s">
        <v>16</v>
      </c>
      <c r="B4" s="94"/>
      <c r="C4" s="95"/>
      <c r="D4" s="95"/>
      <c r="E4" s="96"/>
      <c r="H4" s="21" t="s">
        <v>60</v>
      </c>
    </row>
    <row r="5" spans="1:8" s="21" customFormat="1" ht="16.350000000000001" x14ac:dyDescent="0.3">
      <c r="A5" s="22" t="s">
        <v>58</v>
      </c>
      <c r="B5" s="46" t="s">
        <v>59</v>
      </c>
      <c r="C5" s="47"/>
      <c r="D5" s="48"/>
      <c r="E5" s="49"/>
    </row>
    <row r="6" spans="1:8" s="21" customFormat="1" ht="19.5" customHeight="1" x14ac:dyDescent="0.3">
      <c r="A6" s="23" t="s">
        <v>44</v>
      </c>
      <c r="B6" s="45">
        <v>1</v>
      </c>
      <c r="C6" s="61" t="s">
        <v>65</v>
      </c>
      <c r="D6" s="50"/>
      <c r="E6" s="51"/>
    </row>
    <row r="7" spans="1:8" ht="20.25" customHeight="1" x14ac:dyDescent="0.3">
      <c r="A7" s="18" t="s">
        <v>66</v>
      </c>
      <c r="B7" s="88"/>
      <c r="C7" s="89"/>
      <c r="D7" s="89"/>
      <c r="E7" s="90"/>
    </row>
    <row r="8" spans="1:8" ht="20.25" customHeight="1" x14ac:dyDescent="0.3">
      <c r="A8" s="18" t="s">
        <v>70</v>
      </c>
      <c r="B8" s="52"/>
      <c r="C8" s="53"/>
      <c r="D8" s="53"/>
      <c r="E8" s="54"/>
    </row>
    <row r="9" spans="1:8" ht="20.25" customHeight="1" x14ac:dyDescent="0.3">
      <c r="A9" s="18" t="s">
        <v>69</v>
      </c>
      <c r="B9" s="88"/>
      <c r="C9" s="89"/>
      <c r="D9" s="89"/>
      <c r="E9" s="90"/>
    </row>
    <row r="10" spans="1:8" ht="20.25" customHeight="1" x14ac:dyDescent="0.3">
      <c r="A10" s="18" t="s">
        <v>70</v>
      </c>
      <c r="B10" s="55"/>
      <c r="C10" s="56"/>
      <c r="D10" s="56"/>
      <c r="E10" s="57"/>
    </row>
    <row r="11" spans="1:8" ht="23.25" customHeight="1" x14ac:dyDescent="0.3">
      <c r="A11" s="18" t="s">
        <v>68</v>
      </c>
      <c r="B11" s="97"/>
      <c r="C11" s="98"/>
      <c r="D11" s="98"/>
      <c r="E11" s="99"/>
    </row>
    <row r="12" spans="1:8" ht="23.25" customHeight="1" x14ac:dyDescent="0.3">
      <c r="A12" s="18" t="s">
        <v>70</v>
      </c>
      <c r="B12" s="58"/>
      <c r="C12" s="59"/>
      <c r="D12" s="59"/>
      <c r="E12" s="60"/>
    </row>
    <row r="13" spans="1:8" ht="21.2" customHeight="1" x14ac:dyDescent="0.3">
      <c r="A13" s="18" t="s">
        <v>67</v>
      </c>
      <c r="B13" s="97"/>
      <c r="C13" s="98"/>
      <c r="D13" s="98"/>
      <c r="E13" s="99"/>
    </row>
    <row r="14" spans="1:8" ht="21.2" customHeight="1" x14ac:dyDescent="0.3">
      <c r="A14" s="18" t="s">
        <v>70</v>
      </c>
      <c r="B14" s="58"/>
      <c r="C14" s="59"/>
      <c r="D14" s="59"/>
      <c r="E14" s="60"/>
    </row>
    <row r="18" spans="1:5" ht="14.25" x14ac:dyDescent="0.25">
      <c r="A18" s="82" t="s">
        <v>56</v>
      </c>
      <c r="B18" s="83"/>
      <c r="C18" s="83"/>
      <c r="D18" s="83"/>
      <c r="E18" s="84"/>
    </row>
    <row r="19" spans="1:5" ht="32.25" customHeight="1" x14ac:dyDescent="0.25">
      <c r="A19" s="17" t="s">
        <v>45</v>
      </c>
      <c r="B19" s="68" t="s">
        <v>61</v>
      </c>
      <c r="C19" s="68"/>
      <c r="D19" s="68"/>
      <c r="E19" s="68"/>
    </row>
    <row r="20" spans="1:5" ht="24" customHeight="1" x14ac:dyDescent="0.25">
      <c r="A20" s="17" t="s">
        <v>47</v>
      </c>
      <c r="B20" s="68" t="s">
        <v>62</v>
      </c>
      <c r="C20" s="68"/>
      <c r="D20" s="68"/>
      <c r="E20" s="68"/>
    </row>
    <row r="21" spans="1:5" ht="50.25" customHeight="1" x14ac:dyDescent="0.25">
      <c r="A21" s="17" t="s">
        <v>48</v>
      </c>
      <c r="B21" s="65" t="s">
        <v>57</v>
      </c>
      <c r="C21" s="66"/>
      <c r="D21" s="66"/>
      <c r="E21" s="67"/>
    </row>
  </sheetData>
  <mergeCells count="12">
    <mergeCell ref="B1:E1"/>
    <mergeCell ref="A18:E18"/>
    <mergeCell ref="B19:E19"/>
    <mergeCell ref="B20:E20"/>
    <mergeCell ref="B21:E21"/>
    <mergeCell ref="B2:E2"/>
    <mergeCell ref="B7:E7"/>
    <mergeCell ref="B3:E3"/>
    <mergeCell ref="B4:E4"/>
    <mergeCell ref="B9:E9"/>
    <mergeCell ref="B11:E11"/>
    <mergeCell ref="B13:E13"/>
  </mergeCells>
  <dataValidations count="2">
    <dataValidation type="whole" operator="greaterThanOrEqual" showInputMessage="1" showErrorMessage="1" sqref="B6" xr:uid="{47927719-3BB4-4EE8-A8C1-116071303D31}">
      <formula1>0</formula1>
    </dataValidation>
    <dataValidation type="list" showInputMessage="1" showErrorMessage="1" sqref="B5" xr:uid="{15098775-591F-401F-91CA-A69C30DDA19D}">
      <formula1>$H$3:$H$8</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8"/>
  <sheetViews>
    <sheetView topLeftCell="A9" workbookViewId="0">
      <selection activeCell="G35" sqref="G35"/>
    </sheetView>
  </sheetViews>
  <sheetFormatPr defaultRowHeight="15" x14ac:dyDescent="0.25"/>
  <cols>
    <col min="1" max="1" width="26.5703125" customWidth="1"/>
    <col min="2" max="2" width="6.28515625" customWidth="1"/>
    <col min="3" max="3" width="22.42578125" customWidth="1"/>
    <col min="4" max="4" width="25.5703125" customWidth="1"/>
    <col min="5" max="5" width="24" style="1" customWidth="1"/>
    <col min="6" max="6" width="27.28515625" style="1" customWidth="1"/>
    <col min="8" max="11" width="9.140625" customWidth="1"/>
  </cols>
  <sheetData>
    <row r="1" spans="1:6" ht="19.7" thickBot="1" x14ac:dyDescent="0.4">
      <c r="A1" s="101" t="str">
        <f>IF(Event="ONLINE","WARNING: This tab is for defining Live event costs.  Online event selected in Event Description tab!!!","")</f>
        <v/>
      </c>
      <c r="B1" s="101"/>
      <c r="C1" s="101"/>
      <c r="D1" s="101"/>
      <c r="E1" s="101"/>
      <c r="F1" s="101"/>
    </row>
    <row r="2" spans="1:6" ht="15.75" x14ac:dyDescent="0.25">
      <c r="A2" s="24" t="s">
        <v>17</v>
      </c>
      <c r="B2" s="102" t="str">
        <f>IF(Event= "LIVE",IF('Event Description'!B1=0,"TITLE NOT ENTERED",'Event Description'!B1), "  ")</f>
        <v>TITLE NOT ENTERED</v>
      </c>
      <c r="C2" s="103"/>
      <c r="D2" s="103"/>
      <c r="E2" s="104"/>
      <c r="F2" s="100" t="s">
        <v>78</v>
      </c>
    </row>
    <row r="3" spans="1:6" ht="15.75" x14ac:dyDescent="0.25">
      <c r="A3" s="25" t="s">
        <v>80</v>
      </c>
      <c r="B3" s="105" t="str">
        <f>IF(Event= "LIVE",IF('Event Description'!B2=0,"LOCATION NOT ENTERED",'Event Description'!B2), "  ")</f>
        <v>LOCATION NOT ENTERED</v>
      </c>
      <c r="C3" s="106"/>
      <c r="D3" s="106"/>
      <c r="E3" s="107"/>
      <c r="F3" s="100"/>
    </row>
    <row r="4" spans="1:6" ht="15.75" x14ac:dyDescent="0.25">
      <c r="A4" s="25" t="s">
        <v>36</v>
      </c>
      <c r="B4" s="105" t="str">
        <f>IF(Event= "LIVE",IF('Event Description'!B3=0,"GROUP NOT ENTERED",'Event Description'!B3), "  ")</f>
        <v>GROUP NOT ENTERED</v>
      </c>
      <c r="C4" s="106"/>
      <c r="D4" s="106"/>
      <c r="E4" s="107"/>
      <c r="F4" s="100"/>
    </row>
    <row r="5" spans="1:6" ht="16.5" thickBot="1" x14ac:dyDescent="0.3">
      <c r="A5" s="26" t="s">
        <v>16</v>
      </c>
      <c r="B5" s="108">
        <f>IF(Event= "LIVE",'Event Description'!B4, "  ")</f>
        <v>0</v>
      </c>
      <c r="C5" s="109"/>
      <c r="D5" s="109"/>
      <c r="E5" s="110"/>
      <c r="F5" s="100"/>
    </row>
    <row r="6" spans="1:6" ht="16.350000000000001" x14ac:dyDescent="0.3">
      <c r="A6" s="7"/>
      <c r="B6" s="7"/>
      <c r="C6" s="8"/>
      <c r="D6" s="8"/>
      <c r="E6" s="8"/>
      <c r="F6" s="8"/>
    </row>
    <row r="7" spans="1:6" ht="14.25" x14ac:dyDescent="0.25">
      <c r="A7" s="111"/>
      <c r="B7" s="111"/>
      <c r="C7" s="111"/>
      <c r="D7" s="111"/>
      <c r="E7" s="111"/>
      <c r="F7" s="111"/>
    </row>
    <row r="8" spans="1:6" ht="15" customHeight="1" x14ac:dyDescent="0.25">
      <c r="A8" s="112" t="s">
        <v>38</v>
      </c>
      <c r="B8" s="112"/>
      <c r="C8" s="112"/>
      <c r="D8" s="112"/>
      <c r="E8" s="112"/>
      <c r="F8" s="112"/>
    </row>
    <row r="9" spans="1:6" ht="15" customHeight="1" x14ac:dyDescent="0.25">
      <c r="A9" s="113" t="s">
        <v>0</v>
      </c>
      <c r="B9" s="113"/>
      <c r="C9" s="113"/>
      <c r="D9" s="10" t="s">
        <v>1</v>
      </c>
      <c r="E9" s="11" t="s">
        <v>5</v>
      </c>
      <c r="F9" s="11" t="s">
        <v>6</v>
      </c>
    </row>
    <row r="10" spans="1:6" ht="14.25" x14ac:dyDescent="0.25">
      <c r="A10" s="114" t="s">
        <v>39</v>
      </c>
      <c r="B10" s="114"/>
      <c r="C10" s="114"/>
      <c r="D10" s="30">
        <v>25</v>
      </c>
      <c r="E10" s="31">
        <f>MAX('Event Description'!B6*VLOOKUP('Event Description'!B6,'Min Hourly Fee'!A3:C11,2),MROUND(E54*1.25,5))</f>
        <v>75</v>
      </c>
      <c r="F10" s="32">
        <f t="shared" ref="F10:F15" si="0">D10*E10</f>
        <v>1875</v>
      </c>
    </row>
    <row r="11" spans="1:6" ht="15" customHeight="1" x14ac:dyDescent="0.25">
      <c r="A11" s="114" t="s">
        <v>13</v>
      </c>
      <c r="B11" s="114"/>
      <c r="C11" s="114"/>
      <c r="D11" s="30">
        <v>2</v>
      </c>
      <c r="E11" s="31">
        <f>MROUND(E10*0.85,5)</f>
        <v>65</v>
      </c>
      <c r="F11" s="32">
        <f t="shared" si="0"/>
        <v>130</v>
      </c>
    </row>
    <row r="12" spans="1:6" ht="15" customHeight="1" x14ac:dyDescent="0.25">
      <c r="A12" s="114" t="s">
        <v>14</v>
      </c>
      <c r="B12" s="114"/>
      <c r="C12" s="114"/>
      <c r="D12" s="30">
        <v>1</v>
      </c>
      <c r="E12" s="31">
        <f>MROUND(E10*0.35,5)</f>
        <v>25</v>
      </c>
      <c r="F12" s="32">
        <f t="shared" si="0"/>
        <v>25</v>
      </c>
    </row>
    <row r="13" spans="1:6" ht="15" customHeight="1" x14ac:dyDescent="0.25">
      <c r="A13" s="114" t="s">
        <v>2</v>
      </c>
      <c r="B13" s="114"/>
      <c r="C13" s="114"/>
      <c r="D13" s="30">
        <v>8</v>
      </c>
      <c r="E13" s="31">
        <f>MROUND(E10*1.25,5)</f>
        <v>95</v>
      </c>
      <c r="F13" s="32">
        <f t="shared" si="0"/>
        <v>760</v>
      </c>
    </row>
    <row r="14" spans="1:6" s="5" customFormat="1" ht="18.75" customHeight="1" x14ac:dyDescent="0.25">
      <c r="A14" s="114" t="s">
        <v>15</v>
      </c>
      <c r="B14" s="114"/>
      <c r="C14" s="114"/>
      <c r="D14" s="30">
        <v>1</v>
      </c>
      <c r="E14" s="31">
        <f>E10</f>
        <v>75</v>
      </c>
      <c r="F14" s="32">
        <f t="shared" si="0"/>
        <v>75</v>
      </c>
    </row>
    <row r="15" spans="1:6" ht="14.25" x14ac:dyDescent="0.25">
      <c r="A15" s="123" t="s">
        <v>40</v>
      </c>
      <c r="B15" s="123"/>
      <c r="C15" s="123"/>
      <c r="D15" s="30">
        <v>0</v>
      </c>
      <c r="E15" s="31">
        <f>E10*10</f>
        <v>750</v>
      </c>
      <c r="F15" s="32">
        <f t="shared" si="0"/>
        <v>0</v>
      </c>
    </row>
    <row r="16" spans="1:6" ht="9" customHeight="1" x14ac:dyDescent="0.25">
      <c r="A16" s="125"/>
      <c r="B16" s="125"/>
      <c r="C16" s="125"/>
      <c r="D16" s="125"/>
      <c r="E16" s="125"/>
      <c r="F16" s="125"/>
    </row>
    <row r="17" spans="1:6" ht="14.25" x14ac:dyDescent="0.25">
      <c r="A17" s="123" t="s">
        <v>73</v>
      </c>
      <c r="B17" s="123"/>
      <c r="C17" s="123"/>
      <c r="D17" s="123"/>
      <c r="E17" s="123"/>
      <c r="F17" s="34">
        <v>0</v>
      </c>
    </row>
    <row r="18" spans="1:6" ht="14.25" x14ac:dyDescent="0.25">
      <c r="A18" s="117"/>
      <c r="B18" s="117"/>
      <c r="C18" s="117"/>
      <c r="D18" s="117"/>
      <c r="E18" s="117"/>
      <c r="F18" s="117"/>
    </row>
    <row r="19" spans="1:6" ht="14.25" x14ac:dyDescent="0.25">
      <c r="A19" s="116" t="s">
        <v>27</v>
      </c>
      <c r="B19" s="116"/>
      <c r="C19" s="116"/>
      <c r="D19" s="38">
        <f>SUM(D10:D14)+(D15*10)</f>
        <v>37</v>
      </c>
      <c r="E19" s="36"/>
      <c r="F19" s="36"/>
    </row>
    <row r="20" spans="1:6" ht="14.25" x14ac:dyDescent="0.25">
      <c r="A20" s="116" t="s">
        <v>28</v>
      </c>
      <c r="B20" s="116"/>
      <c r="C20" s="116"/>
      <c r="D20" s="39"/>
      <c r="E20" s="40"/>
      <c r="F20" s="32">
        <f>SUM(F10:F19)</f>
        <v>2865</v>
      </c>
    </row>
    <row r="21" spans="1:6" ht="14.25" x14ac:dyDescent="0.25">
      <c r="A21" s="111"/>
      <c r="B21" s="111"/>
      <c r="C21" s="111"/>
      <c r="D21" s="111"/>
      <c r="E21" s="111"/>
      <c r="F21" s="111"/>
    </row>
    <row r="22" spans="1:6" ht="16.350000000000001" x14ac:dyDescent="0.3">
      <c r="A22" s="115" t="s">
        <v>3</v>
      </c>
      <c r="B22" s="115"/>
      <c r="C22" s="115"/>
    </row>
    <row r="23" spans="1:6" ht="29.65" customHeight="1" x14ac:dyDescent="0.25">
      <c r="A23" s="113" t="s">
        <v>21</v>
      </c>
      <c r="B23" s="113"/>
      <c r="C23" s="113"/>
      <c r="D23" s="10" t="s">
        <v>1</v>
      </c>
      <c r="E23" s="11" t="s">
        <v>22</v>
      </c>
      <c r="F23" s="11" t="s">
        <v>6</v>
      </c>
    </row>
    <row r="24" spans="1:6" ht="14.25" x14ac:dyDescent="0.25">
      <c r="A24" s="116" t="s">
        <v>4</v>
      </c>
      <c r="B24" s="116"/>
      <c r="C24" s="116"/>
      <c r="D24" s="35"/>
      <c r="E24" s="34">
        <v>0</v>
      </c>
      <c r="F24" s="32">
        <f>E24</f>
        <v>0</v>
      </c>
    </row>
    <row r="25" spans="1:6" ht="14.25" x14ac:dyDescent="0.25">
      <c r="A25" s="118" t="s">
        <v>42</v>
      </c>
      <c r="B25" s="118"/>
      <c r="C25" s="118"/>
      <c r="D25" s="35"/>
      <c r="E25" s="36"/>
      <c r="F25" s="32"/>
    </row>
    <row r="26" spans="1:6" ht="14.25" x14ac:dyDescent="0.25">
      <c r="A26" s="114" t="s">
        <v>18</v>
      </c>
      <c r="B26" s="114"/>
      <c r="C26" s="114"/>
      <c r="D26" s="37">
        <f>D19</f>
        <v>37</v>
      </c>
      <c r="E26" s="34">
        <v>0</v>
      </c>
      <c r="F26" s="32">
        <f>E26*D26</f>
        <v>0</v>
      </c>
    </row>
    <row r="27" spans="1:6" ht="15.6" customHeight="1" x14ac:dyDescent="0.25">
      <c r="A27" s="124" t="s">
        <v>19</v>
      </c>
      <c r="B27" s="124"/>
      <c r="C27" s="124"/>
      <c r="D27" s="37">
        <f>D19</f>
        <v>37</v>
      </c>
      <c r="E27" s="34">
        <v>0</v>
      </c>
      <c r="F27" s="32">
        <f>E27*D27</f>
        <v>0</v>
      </c>
    </row>
    <row r="28" spans="1:6" ht="14.25" x14ac:dyDescent="0.25">
      <c r="A28" s="119" t="s">
        <v>43</v>
      </c>
      <c r="B28" s="119"/>
      <c r="C28" s="119"/>
      <c r="D28" s="30">
        <v>1</v>
      </c>
      <c r="E28" s="32">
        <f>E26+E27</f>
        <v>0</v>
      </c>
      <c r="F28" s="32">
        <f>E28*D28</f>
        <v>0</v>
      </c>
    </row>
    <row r="29" spans="1:6" ht="14.25" x14ac:dyDescent="0.25">
      <c r="A29" s="118" t="s">
        <v>7</v>
      </c>
      <c r="B29" s="118"/>
      <c r="C29" s="118"/>
      <c r="D29" s="35"/>
      <c r="E29" s="36"/>
      <c r="F29" s="32">
        <f>F28+F27+F26</f>
        <v>0</v>
      </c>
    </row>
    <row r="30" spans="1:6" ht="14.25" x14ac:dyDescent="0.25">
      <c r="A30" s="69"/>
      <c r="B30" s="69"/>
      <c r="C30" s="69"/>
      <c r="D30" s="69"/>
      <c r="E30" s="69"/>
      <c r="F30" s="69"/>
    </row>
    <row r="31" spans="1:6" ht="14.25" x14ac:dyDescent="0.25">
      <c r="A31" s="14"/>
      <c r="B31" s="14"/>
      <c r="C31" s="14"/>
      <c r="D31" s="14"/>
      <c r="E31" s="14"/>
      <c r="F31" s="14"/>
    </row>
    <row r="32" spans="1:6" ht="14.25" x14ac:dyDescent="0.25">
      <c r="A32" s="122" t="s">
        <v>41</v>
      </c>
      <c r="B32" s="122"/>
      <c r="C32" s="122"/>
      <c r="D32" s="30">
        <v>0</v>
      </c>
      <c r="E32" s="34">
        <v>0</v>
      </c>
      <c r="F32" s="32">
        <f>D32*E32</f>
        <v>0</v>
      </c>
    </row>
    <row r="33" spans="1:6" ht="14.25" x14ac:dyDescent="0.25">
      <c r="A33" s="118" t="s">
        <v>8</v>
      </c>
      <c r="B33" s="118"/>
      <c r="C33" s="118"/>
      <c r="D33" s="35"/>
      <c r="E33" s="36"/>
      <c r="F33" s="36"/>
    </row>
    <row r="34" spans="1:6" x14ac:dyDescent="0.25">
      <c r="A34" s="114" t="s">
        <v>20</v>
      </c>
      <c r="B34" s="114"/>
      <c r="C34" s="114"/>
      <c r="D34" s="30">
        <v>1</v>
      </c>
      <c r="E34" s="34">
        <v>0</v>
      </c>
      <c r="F34" s="32">
        <f>E34*D34</f>
        <v>0</v>
      </c>
    </row>
    <row r="35" spans="1:6" ht="14.25" x14ac:dyDescent="0.25">
      <c r="A35" s="114" t="s">
        <v>9</v>
      </c>
      <c r="B35" s="114"/>
      <c r="C35" s="114"/>
      <c r="D35" s="30">
        <v>0</v>
      </c>
      <c r="E35" s="34">
        <v>0</v>
      </c>
      <c r="F35" s="32">
        <f>E35*D35</f>
        <v>0</v>
      </c>
    </row>
    <row r="36" spans="1:6" ht="14.25" x14ac:dyDescent="0.25">
      <c r="A36" s="114" t="s">
        <v>29</v>
      </c>
      <c r="B36" s="114"/>
      <c r="C36" s="114"/>
      <c r="D36" s="30">
        <v>0</v>
      </c>
      <c r="E36" s="34">
        <v>0</v>
      </c>
      <c r="F36" s="32">
        <f>D36*E36</f>
        <v>0</v>
      </c>
    </row>
    <row r="37" spans="1:6" x14ac:dyDescent="0.25">
      <c r="A37" s="116" t="s">
        <v>7</v>
      </c>
      <c r="B37" s="116"/>
      <c r="C37" s="116"/>
      <c r="D37" s="35"/>
      <c r="E37" s="36"/>
      <c r="F37" s="32">
        <f>SUM(F32:F36)</f>
        <v>0</v>
      </c>
    </row>
    <row r="38" spans="1:6" x14ac:dyDescent="0.25">
      <c r="A38" s="10"/>
      <c r="B38" s="10"/>
      <c r="C38" s="12"/>
      <c r="D38" s="41" t="s">
        <v>30</v>
      </c>
      <c r="E38" s="42"/>
      <c r="F38" s="42"/>
    </row>
    <row r="39" spans="1:6" x14ac:dyDescent="0.25">
      <c r="A39" s="121" t="s">
        <v>31</v>
      </c>
      <c r="B39" s="121"/>
      <c r="C39" s="121"/>
      <c r="D39" s="43">
        <v>0.18</v>
      </c>
      <c r="E39" s="44"/>
      <c r="F39" s="32">
        <f>(F29+F37)*D39</f>
        <v>0</v>
      </c>
    </row>
    <row r="40" spans="1:6" x14ac:dyDescent="0.25">
      <c r="A40" s="119" t="s">
        <v>32</v>
      </c>
      <c r="B40" s="119"/>
      <c r="C40" s="119"/>
      <c r="D40" s="43">
        <v>0.09</v>
      </c>
      <c r="E40" s="44"/>
      <c r="F40" s="32">
        <f>(F29+F37)*D40</f>
        <v>0</v>
      </c>
    </row>
    <row r="41" spans="1:6" x14ac:dyDescent="0.25">
      <c r="A41" s="13" t="s">
        <v>7</v>
      </c>
      <c r="B41" s="13"/>
      <c r="D41" s="44"/>
      <c r="E41" s="44"/>
      <c r="F41" s="32">
        <f>SUM(F39:F40)</f>
        <v>0</v>
      </c>
    </row>
    <row r="42" spans="1:6" x14ac:dyDescent="0.25">
      <c r="A42" s="69"/>
      <c r="B42" s="69"/>
      <c r="C42" s="69"/>
      <c r="D42" s="69"/>
      <c r="E42" s="69"/>
      <c r="F42" s="69"/>
    </row>
    <row r="43" spans="1:6" x14ac:dyDescent="0.25">
      <c r="A43" s="116" t="s">
        <v>26</v>
      </c>
      <c r="B43" s="116"/>
      <c r="C43" s="116"/>
      <c r="D43" s="4"/>
      <c r="E43" s="36"/>
      <c r="F43" s="32">
        <f>F24+F29+F37+F41</f>
        <v>0</v>
      </c>
    </row>
    <row r="44" spans="1:6" x14ac:dyDescent="0.25">
      <c r="A44" s="116" t="s">
        <v>35</v>
      </c>
      <c r="B44" s="116"/>
      <c r="C44" s="116"/>
      <c r="D44" s="4"/>
      <c r="E44" s="32">
        <f>F43/D27</f>
        <v>0</v>
      </c>
      <c r="F44" s="36"/>
    </row>
    <row r="45" spans="1:6" x14ac:dyDescent="0.25">
      <c r="A45" s="69"/>
      <c r="B45" s="69"/>
      <c r="C45" s="69"/>
      <c r="D45" s="69"/>
      <c r="E45" s="69"/>
      <c r="F45" s="69"/>
    </row>
    <row r="46" spans="1:6" x14ac:dyDescent="0.25">
      <c r="A46" s="116" t="s">
        <v>23</v>
      </c>
      <c r="B46" s="116"/>
      <c r="C46" s="116"/>
      <c r="D46" s="4"/>
      <c r="E46" s="36"/>
      <c r="F46" s="34">
        <v>0</v>
      </c>
    </row>
    <row r="47" spans="1:6" x14ac:dyDescent="0.25">
      <c r="A47" s="114" t="s">
        <v>24</v>
      </c>
      <c r="B47" s="114"/>
      <c r="C47" s="114"/>
      <c r="D47" s="4"/>
      <c r="E47" s="36"/>
      <c r="F47" s="34">
        <v>0</v>
      </c>
    </row>
    <row r="48" spans="1:6" x14ac:dyDescent="0.25">
      <c r="A48" s="114" t="s">
        <v>25</v>
      </c>
      <c r="B48" s="114"/>
      <c r="C48" s="114"/>
      <c r="D48" s="4"/>
      <c r="E48" s="36"/>
      <c r="F48" s="34">
        <v>0</v>
      </c>
    </row>
    <row r="49" spans="1:6" x14ac:dyDescent="0.25">
      <c r="A49" s="119" t="s">
        <v>34</v>
      </c>
      <c r="B49" s="119"/>
      <c r="C49" s="119"/>
      <c r="D49" s="6"/>
      <c r="E49" s="32">
        <f>D12*(E44-E12)</f>
        <v>-25</v>
      </c>
      <c r="F49" s="36"/>
    </row>
    <row r="50" spans="1:6" x14ac:dyDescent="0.25">
      <c r="A50" s="116" t="s">
        <v>7</v>
      </c>
      <c r="B50" s="116"/>
      <c r="C50" s="116"/>
      <c r="D50" s="4"/>
      <c r="E50" s="36"/>
      <c r="F50" s="32">
        <f>SUM(F46:F49)</f>
        <v>0</v>
      </c>
    </row>
    <row r="51" spans="1:6" x14ac:dyDescent="0.25">
      <c r="A51" s="120" t="s">
        <v>33</v>
      </c>
      <c r="B51" s="120"/>
      <c r="C51" s="120"/>
      <c r="D51" s="120"/>
      <c r="E51" s="120"/>
      <c r="F51" s="120"/>
    </row>
    <row r="52" spans="1:6" x14ac:dyDescent="0.25">
      <c r="A52" s="117"/>
      <c r="B52" s="117"/>
      <c r="C52" s="117"/>
      <c r="D52" s="117"/>
      <c r="E52" s="117"/>
      <c r="F52" s="117"/>
    </row>
    <row r="53" spans="1:6" x14ac:dyDescent="0.25">
      <c r="A53" s="118" t="s">
        <v>10</v>
      </c>
      <c r="B53" s="118"/>
      <c r="C53" s="118"/>
      <c r="D53" s="4"/>
      <c r="E53" s="32"/>
      <c r="F53" s="32">
        <f>F43+F50</f>
        <v>0</v>
      </c>
    </row>
    <row r="54" spans="1:6" x14ac:dyDescent="0.25">
      <c r="A54" s="9" t="s">
        <v>37</v>
      </c>
      <c r="B54" s="9"/>
      <c r="C54" s="9"/>
      <c r="D54" s="4"/>
      <c r="E54" s="32">
        <f>F53/D19</f>
        <v>0</v>
      </c>
      <c r="F54" s="32"/>
    </row>
    <row r="55" spans="1:6" ht="25.15" customHeight="1" x14ac:dyDescent="0.25">
      <c r="A55" s="118" t="s">
        <v>11</v>
      </c>
      <c r="B55" s="118"/>
      <c r="C55" s="118"/>
      <c r="D55" s="4"/>
      <c r="E55" s="32"/>
      <c r="F55" s="32">
        <f>F20-F53</f>
        <v>2865</v>
      </c>
    </row>
    <row r="56" spans="1:6" x14ac:dyDescent="0.25">
      <c r="A56" s="118" t="s">
        <v>12</v>
      </c>
      <c r="B56" s="118"/>
      <c r="C56" s="118"/>
      <c r="D56" s="3"/>
      <c r="E56" s="32"/>
      <c r="F56" s="33" t="e">
        <f>F55/'Live Event'!F53</f>
        <v>#DIV/0!</v>
      </c>
    </row>
    <row r="57" spans="1:6" x14ac:dyDescent="0.25">
      <c r="A57" s="111"/>
      <c r="B57" s="111"/>
      <c r="C57" s="111"/>
      <c r="D57" s="111"/>
      <c r="E57" s="111"/>
      <c r="F57" s="111"/>
    </row>
    <row r="58" spans="1:6" x14ac:dyDescent="0.25">
      <c r="F58" s="2"/>
    </row>
    <row r="60" spans="1:6" x14ac:dyDescent="0.25">
      <c r="A60" s="71" t="s">
        <v>55</v>
      </c>
      <c r="B60" s="72"/>
      <c r="C60" s="72"/>
      <c r="D60" s="72"/>
      <c r="E60" s="73"/>
    </row>
    <row r="61" spans="1:6" ht="24.75" customHeight="1" x14ac:dyDescent="0.25">
      <c r="A61" s="17" t="s">
        <v>45</v>
      </c>
      <c r="B61" s="68" t="s">
        <v>46</v>
      </c>
      <c r="C61" s="68"/>
      <c r="D61" s="68"/>
      <c r="E61" s="68"/>
    </row>
    <row r="62" spans="1:6" ht="173.1" customHeight="1" x14ac:dyDescent="0.25">
      <c r="B62" s="74" t="s">
        <v>88</v>
      </c>
      <c r="C62" s="74"/>
      <c r="D62" s="74"/>
      <c r="E62" s="74"/>
    </row>
    <row r="63" spans="1:6" ht="72.75" customHeight="1" x14ac:dyDescent="0.25">
      <c r="A63" s="17" t="s">
        <v>47</v>
      </c>
      <c r="B63" s="65" t="s">
        <v>74</v>
      </c>
      <c r="C63" s="66"/>
      <c r="D63" s="66"/>
      <c r="E63" s="67"/>
    </row>
    <row r="64" spans="1:6" ht="32.25" customHeight="1" x14ac:dyDescent="0.25">
      <c r="A64" s="17" t="s">
        <v>48</v>
      </c>
      <c r="B64" s="75" t="s">
        <v>52</v>
      </c>
      <c r="C64" s="76"/>
      <c r="D64" s="76"/>
      <c r="E64" s="77"/>
    </row>
    <row r="65" spans="1:5" ht="40.700000000000003" customHeight="1" x14ac:dyDescent="0.25">
      <c r="A65" s="17" t="s">
        <v>49</v>
      </c>
      <c r="B65" s="68" t="s">
        <v>50</v>
      </c>
      <c r="C65" s="68"/>
      <c r="D65" s="68"/>
      <c r="E65" s="68"/>
    </row>
    <row r="66" spans="1:5" ht="34.5" customHeight="1" x14ac:dyDescent="0.25">
      <c r="A66" s="17" t="s">
        <v>51</v>
      </c>
      <c r="B66" s="68" t="s">
        <v>76</v>
      </c>
      <c r="C66" s="68"/>
      <c r="D66" s="68"/>
      <c r="E66" s="68"/>
    </row>
    <row r="67" spans="1:5" ht="31.7" customHeight="1" x14ac:dyDescent="0.25">
      <c r="A67" s="17" t="s">
        <v>53</v>
      </c>
      <c r="B67" s="78" t="s">
        <v>54</v>
      </c>
      <c r="C67" s="78"/>
      <c r="D67" s="78"/>
      <c r="E67" s="78"/>
    </row>
    <row r="68" spans="1:5" ht="97.5" customHeight="1" x14ac:dyDescent="0.25">
      <c r="A68" s="17" t="s">
        <v>75</v>
      </c>
      <c r="B68" s="68" t="s">
        <v>72</v>
      </c>
      <c r="C68" s="68"/>
      <c r="D68" s="68"/>
      <c r="E68" s="68"/>
    </row>
  </sheetData>
  <sheetProtection formatCells="0" formatColumns="0" formatRows="0" insertColumns="0" insertRows="0"/>
  <mergeCells count="62">
    <mergeCell ref="A15:C15"/>
    <mergeCell ref="A25:C25"/>
    <mergeCell ref="A26:C26"/>
    <mergeCell ref="A27:C27"/>
    <mergeCell ref="A29:C29"/>
    <mergeCell ref="A16:F16"/>
    <mergeCell ref="A17:E17"/>
    <mergeCell ref="A20:C20"/>
    <mergeCell ref="A28:C28"/>
    <mergeCell ref="A30:F30"/>
    <mergeCell ref="A33:C33"/>
    <mergeCell ref="A34:C34"/>
    <mergeCell ref="A35:C35"/>
    <mergeCell ref="A55:C55"/>
    <mergeCell ref="A39:C39"/>
    <mergeCell ref="A40:C40"/>
    <mergeCell ref="A42:F42"/>
    <mergeCell ref="A43:C43"/>
    <mergeCell ref="A44:C44"/>
    <mergeCell ref="A45:F45"/>
    <mergeCell ref="A37:C37"/>
    <mergeCell ref="A36:C36"/>
    <mergeCell ref="A32:C32"/>
    <mergeCell ref="A56:C56"/>
    <mergeCell ref="A46:C46"/>
    <mergeCell ref="A47:C47"/>
    <mergeCell ref="A48:C48"/>
    <mergeCell ref="A49:C49"/>
    <mergeCell ref="A50:C50"/>
    <mergeCell ref="A52:F52"/>
    <mergeCell ref="A53:C53"/>
    <mergeCell ref="A51:F51"/>
    <mergeCell ref="A60:E60"/>
    <mergeCell ref="A7:F7"/>
    <mergeCell ref="A8:F8"/>
    <mergeCell ref="A9:C9"/>
    <mergeCell ref="A10:C10"/>
    <mergeCell ref="A11:C11"/>
    <mergeCell ref="A12:C12"/>
    <mergeCell ref="A13:C13"/>
    <mergeCell ref="A21:F21"/>
    <mergeCell ref="A22:C22"/>
    <mergeCell ref="A23:C23"/>
    <mergeCell ref="A24:C24"/>
    <mergeCell ref="A14:C14"/>
    <mergeCell ref="A57:F57"/>
    <mergeCell ref="A18:F18"/>
    <mergeCell ref="A19:C19"/>
    <mergeCell ref="B68:E68"/>
    <mergeCell ref="B64:E64"/>
    <mergeCell ref="B61:E61"/>
    <mergeCell ref="B62:E62"/>
    <mergeCell ref="B65:E65"/>
    <mergeCell ref="B66:E66"/>
    <mergeCell ref="B67:E67"/>
    <mergeCell ref="B63:E63"/>
    <mergeCell ref="F2:F5"/>
    <mergeCell ref="A1:F1"/>
    <mergeCell ref="B2:E2"/>
    <mergeCell ref="B4:E4"/>
    <mergeCell ref="B5:E5"/>
    <mergeCell ref="B3:E3"/>
  </mergeCells>
  <phoneticPr fontId="3" type="noConversion"/>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A651A-1C12-4357-AC5B-A5C865AE9290}">
  <dimension ref="A1:F50"/>
  <sheetViews>
    <sheetView workbookViewId="0">
      <selection activeCell="E9" sqref="E9"/>
    </sheetView>
  </sheetViews>
  <sheetFormatPr defaultRowHeight="15" x14ac:dyDescent="0.25"/>
  <cols>
    <col min="1" max="1" width="26.5703125" customWidth="1"/>
    <col min="2" max="2" width="6.28515625" customWidth="1"/>
    <col min="3" max="3" width="6.5703125" customWidth="1"/>
    <col min="4" max="4" width="25.5703125" customWidth="1"/>
    <col min="5" max="5" width="23.140625" style="1" customWidth="1"/>
    <col min="6" max="6" width="30" style="1" customWidth="1"/>
    <col min="9" max="11" width="9.140625" customWidth="1"/>
  </cols>
  <sheetData>
    <row r="1" spans="1:6" ht="19.7" thickBot="1" x14ac:dyDescent="0.4">
      <c r="A1" s="126" t="str">
        <f>IF(Event="LIVE","WARNING: This tab is for defining Online event costs.  Live event selected in Event Description tab!!!","")</f>
        <v>WARNING: This tab is for defining Online event costs.  Live event selected in Event Description tab!!!</v>
      </c>
      <c r="B1" s="126"/>
      <c r="C1" s="126"/>
      <c r="D1" s="126"/>
      <c r="E1" s="126"/>
      <c r="F1" s="126"/>
    </row>
    <row r="2" spans="1:6" ht="15.75" x14ac:dyDescent="0.25">
      <c r="A2" s="27" t="s">
        <v>17</v>
      </c>
      <c r="B2" s="102" t="str">
        <f>IF(Event= "ONLINE",IF('Event Description'!B1=0,"TITLE NOT ENTERED",'Event Description'!B1), "  ")</f>
        <v xml:space="preserve">  </v>
      </c>
      <c r="C2" s="103"/>
      <c r="D2" s="103"/>
      <c r="E2" s="104"/>
      <c r="F2" s="100" t="s">
        <v>78</v>
      </c>
    </row>
    <row r="3" spans="1:6" ht="15.75" x14ac:dyDescent="0.25">
      <c r="A3" s="28" t="s">
        <v>36</v>
      </c>
      <c r="B3" s="105" t="str">
        <f>IF(Event= "ONLINE",IF('Event Description'!B2=0,"GROUP NOT ENTERED",'Event Description'!B2), "  ")</f>
        <v xml:space="preserve">  </v>
      </c>
      <c r="C3" s="106"/>
      <c r="D3" s="106"/>
      <c r="E3" s="107"/>
      <c r="F3" s="100"/>
    </row>
    <row r="4" spans="1:6" ht="16.5" thickBot="1" x14ac:dyDescent="0.3">
      <c r="A4" s="29" t="s">
        <v>16</v>
      </c>
      <c r="B4" s="108" t="str">
        <f>IF(Event= "ONLINE",'Event Description'!B4, "  ")</f>
        <v xml:space="preserve">  </v>
      </c>
      <c r="C4" s="109"/>
      <c r="D4" s="109"/>
      <c r="E4" s="110"/>
      <c r="F4" s="100"/>
    </row>
    <row r="5" spans="1:6" ht="16.350000000000001" x14ac:dyDescent="0.3">
      <c r="A5" s="7"/>
      <c r="B5" s="7"/>
      <c r="C5" s="8"/>
      <c r="D5" s="8"/>
      <c r="E5" s="8"/>
      <c r="F5" s="8"/>
    </row>
    <row r="6" spans="1:6" ht="14.25" x14ac:dyDescent="0.25">
      <c r="A6" s="111"/>
      <c r="B6" s="111"/>
      <c r="C6" s="111"/>
      <c r="D6" s="111"/>
      <c r="E6" s="111"/>
      <c r="F6" s="111"/>
    </row>
    <row r="7" spans="1:6" ht="14.25" x14ac:dyDescent="0.25">
      <c r="A7" s="112" t="s">
        <v>38</v>
      </c>
      <c r="B7" s="112"/>
      <c r="C7" s="112"/>
      <c r="D7" s="112"/>
      <c r="E7" s="112"/>
      <c r="F7" s="112"/>
    </row>
    <row r="8" spans="1:6" ht="14.25" x14ac:dyDescent="0.25">
      <c r="A8" s="113" t="s">
        <v>0</v>
      </c>
      <c r="B8" s="113"/>
      <c r="C8" s="113"/>
      <c r="D8" s="10" t="s">
        <v>1</v>
      </c>
      <c r="E8" s="11" t="s">
        <v>5</v>
      </c>
      <c r="F8" s="11" t="s">
        <v>6</v>
      </c>
    </row>
    <row r="9" spans="1:6" ht="14.25" x14ac:dyDescent="0.25">
      <c r="A9" s="114" t="s">
        <v>39</v>
      </c>
      <c r="B9" s="114"/>
      <c r="C9" s="114"/>
      <c r="D9" s="30">
        <v>25</v>
      </c>
      <c r="E9" s="31">
        <f>MAX('Event Description'!B6*VLOOKUP('Event Description'!B6,'Min Hourly Fee'!A15:B23,2),MROUND(E26*1.25,5))</f>
        <v>45</v>
      </c>
      <c r="F9" s="32">
        <f t="shared" ref="F9:F13" si="0">D9*E9</f>
        <v>1125</v>
      </c>
    </row>
    <row r="10" spans="1:6" ht="14.25" x14ac:dyDescent="0.25">
      <c r="A10" s="114" t="s">
        <v>13</v>
      </c>
      <c r="B10" s="114"/>
      <c r="C10" s="114"/>
      <c r="D10" s="30">
        <v>2</v>
      </c>
      <c r="E10" s="31">
        <f>MROUND(E9*0.85,5)</f>
        <v>40</v>
      </c>
      <c r="F10" s="32">
        <f t="shared" si="0"/>
        <v>80</v>
      </c>
    </row>
    <row r="11" spans="1:6" ht="14.25" x14ac:dyDescent="0.25">
      <c r="A11" s="114" t="s">
        <v>14</v>
      </c>
      <c r="B11" s="114"/>
      <c r="C11" s="114"/>
      <c r="D11" s="30">
        <v>1</v>
      </c>
      <c r="E11" s="31">
        <f>MROUND(E9*0.35,5)</f>
        <v>15</v>
      </c>
      <c r="F11" s="32">
        <f t="shared" si="0"/>
        <v>15</v>
      </c>
    </row>
    <row r="12" spans="1:6" ht="14.25" x14ac:dyDescent="0.25">
      <c r="A12" s="114" t="s">
        <v>2</v>
      </c>
      <c r="B12" s="114"/>
      <c r="C12" s="114"/>
      <c r="D12" s="30">
        <v>7</v>
      </c>
      <c r="E12" s="31">
        <f>MROUND(E9*1.25,5)</f>
        <v>55</v>
      </c>
      <c r="F12" s="32">
        <f t="shared" si="0"/>
        <v>385</v>
      </c>
    </row>
    <row r="13" spans="1:6" s="5" customFormat="1" ht="19.5" customHeight="1" x14ac:dyDescent="0.25">
      <c r="A13" s="114" t="s">
        <v>15</v>
      </c>
      <c r="B13" s="114"/>
      <c r="C13" s="114"/>
      <c r="D13" s="30">
        <v>1</v>
      </c>
      <c r="E13" s="31">
        <f>E9</f>
        <v>45</v>
      </c>
      <c r="F13" s="32">
        <f t="shared" si="0"/>
        <v>45</v>
      </c>
    </row>
    <row r="14" spans="1:6" ht="14.25" x14ac:dyDescent="0.25">
      <c r="A14" s="117"/>
      <c r="B14" s="117"/>
      <c r="C14" s="117"/>
      <c r="D14" s="117"/>
      <c r="E14" s="117"/>
      <c r="F14" s="117"/>
    </row>
    <row r="15" spans="1:6" ht="14.25" x14ac:dyDescent="0.25">
      <c r="A15" s="116" t="s">
        <v>27</v>
      </c>
      <c r="B15" s="116"/>
      <c r="C15" s="116"/>
      <c r="D15" s="16">
        <f>SUM(D9:D13)</f>
        <v>36</v>
      </c>
      <c r="E15" s="4"/>
      <c r="F15" s="4"/>
    </row>
    <row r="16" spans="1:6" ht="14.25" x14ac:dyDescent="0.25">
      <c r="A16" s="116" t="s">
        <v>28</v>
      </c>
      <c r="B16" s="116"/>
      <c r="C16" s="116"/>
      <c r="F16" s="15">
        <f>SUM(F9:F15)</f>
        <v>1650</v>
      </c>
    </row>
    <row r="17" spans="1:6" ht="14.25" x14ac:dyDescent="0.25">
      <c r="A17" s="111"/>
      <c r="B17" s="111"/>
      <c r="C17" s="111"/>
      <c r="D17" s="111"/>
      <c r="E17" s="111"/>
      <c r="F17" s="111"/>
    </row>
    <row r="18" spans="1:6" ht="16.350000000000001" x14ac:dyDescent="0.3">
      <c r="A18" s="115" t="s">
        <v>3</v>
      </c>
      <c r="B18" s="115"/>
      <c r="C18" s="115"/>
    </row>
    <row r="19" spans="1:6" ht="14.25" x14ac:dyDescent="0.25">
      <c r="A19" s="113" t="s">
        <v>21</v>
      </c>
      <c r="B19" s="113"/>
      <c r="C19" s="113"/>
      <c r="D19" s="10" t="s">
        <v>1</v>
      </c>
      <c r="E19" s="11" t="s">
        <v>22</v>
      </c>
      <c r="F19" s="11" t="s">
        <v>6</v>
      </c>
    </row>
    <row r="20" spans="1:6" ht="29.65" customHeight="1" x14ac:dyDescent="0.25">
      <c r="A20" s="69"/>
      <c r="B20" s="69"/>
      <c r="C20" s="69"/>
      <c r="D20" s="69"/>
      <c r="E20" s="69"/>
      <c r="F20" s="69"/>
    </row>
    <row r="21" spans="1:6" ht="14.25" x14ac:dyDescent="0.25">
      <c r="A21" s="116" t="s">
        <v>23</v>
      </c>
      <c r="B21" s="116"/>
      <c r="C21" s="116"/>
      <c r="D21" s="4"/>
      <c r="E21" s="4"/>
      <c r="F21" s="34">
        <v>0</v>
      </c>
    </row>
    <row r="22" spans="1:6" ht="14.25" x14ac:dyDescent="0.25">
      <c r="A22" s="114" t="s">
        <v>24</v>
      </c>
      <c r="B22" s="114"/>
      <c r="C22" s="114"/>
      <c r="D22" s="4"/>
      <c r="E22" s="4"/>
      <c r="F22" s="34">
        <v>0</v>
      </c>
    </row>
    <row r="23" spans="1:6" ht="14.25" x14ac:dyDescent="0.25">
      <c r="A23" s="114" t="s">
        <v>25</v>
      </c>
      <c r="B23" s="114"/>
      <c r="C23" s="114"/>
      <c r="D23" s="4"/>
      <c r="E23" s="4"/>
      <c r="F23" s="34">
        <v>0</v>
      </c>
    </row>
    <row r="24" spans="1:6" ht="14.25" x14ac:dyDescent="0.25">
      <c r="A24" s="117"/>
      <c r="B24" s="117"/>
      <c r="C24" s="117"/>
      <c r="D24" s="117"/>
      <c r="E24" s="117"/>
      <c r="F24" s="117"/>
    </row>
    <row r="25" spans="1:6" ht="14.25" x14ac:dyDescent="0.25">
      <c r="A25" s="118" t="s">
        <v>10</v>
      </c>
      <c r="B25" s="118"/>
      <c r="C25" s="118"/>
      <c r="D25" s="4"/>
      <c r="E25" s="32"/>
      <c r="F25" s="32">
        <f>SUM(F21:F23)</f>
        <v>0</v>
      </c>
    </row>
    <row r="26" spans="1:6" ht="14.25" x14ac:dyDescent="0.25">
      <c r="A26" s="9" t="s">
        <v>37</v>
      </c>
      <c r="B26" s="9"/>
      <c r="C26" s="9"/>
      <c r="D26" s="4"/>
      <c r="E26" s="32">
        <f>F25/D15</f>
        <v>0</v>
      </c>
      <c r="F26" s="32"/>
    </row>
    <row r="27" spans="1:6" ht="14.25" x14ac:dyDescent="0.25">
      <c r="A27" s="118" t="s">
        <v>11</v>
      </c>
      <c r="B27" s="118"/>
      <c r="C27" s="118"/>
      <c r="D27" s="4"/>
      <c r="E27" s="32"/>
      <c r="F27" s="32">
        <f>F16-F25</f>
        <v>1650</v>
      </c>
    </row>
    <row r="28" spans="1:6" ht="14.25" x14ac:dyDescent="0.25">
      <c r="A28" s="118" t="s">
        <v>12</v>
      </c>
      <c r="B28" s="118"/>
      <c r="C28" s="118"/>
      <c r="D28" s="3"/>
      <c r="E28" s="32"/>
      <c r="F28" s="33" t="e">
        <f>F27/F25</f>
        <v>#DIV/0!</v>
      </c>
    </row>
    <row r="29" spans="1:6" ht="14.25" x14ac:dyDescent="0.25">
      <c r="A29" s="111"/>
      <c r="B29" s="111"/>
      <c r="C29" s="111"/>
      <c r="D29" s="111"/>
      <c r="E29" s="111"/>
      <c r="F29" s="111"/>
    </row>
    <row r="30" spans="1:6" ht="29.65" customHeight="1" x14ac:dyDescent="0.25">
      <c r="F30" s="2"/>
    </row>
    <row r="31" spans="1:6" ht="14.25" x14ac:dyDescent="0.25">
      <c r="A31" s="127" t="s">
        <v>63</v>
      </c>
      <c r="B31" s="128"/>
      <c r="C31" s="128"/>
      <c r="D31" s="128"/>
      <c r="E31" s="128"/>
      <c r="F31" s="128"/>
    </row>
    <row r="32" spans="1:6" s="64" customFormat="1" ht="158.85" customHeight="1" x14ac:dyDescent="0.25">
      <c r="A32" s="63" t="s">
        <v>45</v>
      </c>
      <c r="B32" s="129" t="s">
        <v>87</v>
      </c>
      <c r="C32" s="130"/>
      <c r="D32" s="130"/>
      <c r="E32" s="130"/>
      <c r="F32" s="131"/>
    </row>
    <row r="33" spans="1:6" ht="29.25" customHeight="1" x14ac:dyDescent="0.25">
      <c r="A33" s="17" t="s">
        <v>47</v>
      </c>
      <c r="B33" s="75" t="s">
        <v>64</v>
      </c>
      <c r="C33" s="76"/>
      <c r="D33" s="76"/>
      <c r="E33" s="76"/>
      <c r="F33" s="77"/>
    </row>
    <row r="50" ht="25.15" customHeight="1" x14ac:dyDescent="0.25"/>
  </sheetData>
  <sheetProtection formatCells="0" formatColumns="0" formatRows="0" insertColumns="0" insertRows="0"/>
  <mergeCells count="31">
    <mergeCell ref="F2:F4"/>
    <mergeCell ref="A11:C11"/>
    <mergeCell ref="A6:F6"/>
    <mergeCell ref="A7:F7"/>
    <mergeCell ref="A8:C8"/>
    <mergeCell ref="A9:C9"/>
    <mergeCell ref="A10:C10"/>
    <mergeCell ref="A17:F17"/>
    <mergeCell ref="A18:C18"/>
    <mergeCell ref="A19:C19"/>
    <mergeCell ref="A12:C12"/>
    <mergeCell ref="A13:C13"/>
    <mergeCell ref="A14:F14"/>
    <mergeCell ref="A15:C15"/>
    <mergeCell ref="A16:C16"/>
    <mergeCell ref="A1:F1"/>
    <mergeCell ref="B2:E2"/>
    <mergeCell ref="B3:E3"/>
    <mergeCell ref="B4:E4"/>
    <mergeCell ref="B33:F33"/>
    <mergeCell ref="A23:C23"/>
    <mergeCell ref="A24:F24"/>
    <mergeCell ref="A25:C25"/>
    <mergeCell ref="A20:F20"/>
    <mergeCell ref="A21:C21"/>
    <mergeCell ref="A22:C22"/>
    <mergeCell ref="A27:C27"/>
    <mergeCell ref="A28:C28"/>
    <mergeCell ref="A29:F29"/>
    <mergeCell ref="A31:F31"/>
    <mergeCell ref="B32:F32"/>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52305-F5AF-464D-AD78-8D27D0818305}">
  <dimension ref="A1:F23"/>
  <sheetViews>
    <sheetView workbookViewId="0">
      <selection activeCell="B4" sqref="B4"/>
    </sheetView>
  </sheetViews>
  <sheetFormatPr defaultRowHeight="15" x14ac:dyDescent="0.25"/>
  <cols>
    <col min="1" max="1" width="14" customWidth="1"/>
    <col min="2" max="2" width="16.42578125" customWidth="1"/>
  </cols>
  <sheetData>
    <row r="1" spans="1:6" x14ac:dyDescent="0.25">
      <c r="A1" t="s">
        <v>81</v>
      </c>
    </row>
    <row r="2" spans="1:6" x14ac:dyDescent="0.25">
      <c r="A2" t="s">
        <v>84</v>
      </c>
      <c r="B2" t="s">
        <v>85</v>
      </c>
      <c r="C2" s="39"/>
      <c r="D2" s="39"/>
      <c r="E2" s="39"/>
      <c r="F2" s="39"/>
    </row>
    <row r="3" spans="1:6" x14ac:dyDescent="0.25">
      <c r="A3">
        <v>0</v>
      </c>
      <c r="B3">
        <v>0</v>
      </c>
      <c r="C3" s="39"/>
      <c r="D3" s="39" t="s">
        <v>83</v>
      </c>
      <c r="E3" s="39"/>
      <c r="F3" s="39"/>
    </row>
    <row r="4" spans="1:6" x14ac:dyDescent="0.25">
      <c r="A4">
        <v>1</v>
      </c>
      <c r="B4">
        <v>75</v>
      </c>
      <c r="C4" s="39"/>
      <c r="D4" s="39"/>
      <c r="E4" s="39"/>
      <c r="F4" s="39"/>
    </row>
    <row r="5" spans="1:6" x14ac:dyDescent="0.25">
      <c r="A5">
        <v>2</v>
      </c>
      <c r="B5">
        <v>55</v>
      </c>
      <c r="C5" s="39"/>
      <c r="D5" s="39"/>
      <c r="E5" s="39"/>
      <c r="F5" s="39"/>
    </row>
    <row r="6" spans="1:6" x14ac:dyDescent="0.25">
      <c r="A6">
        <v>3</v>
      </c>
      <c r="B6">
        <v>40</v>
      </c>
      <c r="C6" s="39"/>
      <c r="D6" s="39"/>
      <c r="E6" s="39"/>
      <c r="F6" s="39"/>
    </row>
    <row r="7" spans="1:6" x14ac:dyDescent="0.25">
      <c r="A7">
        <v>4</v>
      </c>
      <c r="B7">
        <v>40</v>
      </c>
      <c r="C7" s="39"/>
      <c r="D7" s="39"/>
      <c r="E7" s="39"/>
      <c r="F7" s="39"/>
    </row>
    <row r="8" spans="1:6" x14ac:dyDescent="0.25">
      <c r="A8">
        <v>5</v>
      </c>
      <c r="B8">
        <v>40</v>
      </c>
      <c r="C8" s="39"/>
      <c r="D8" s="39"/>
      <c r="E8" s="39"/>
      <c r="F8" s="39"/>
    </row>
    <row r="9" spans="1:6" x14ac:dyDescent="0.25">
      <c r="A9" s="5">
        <v>6</v>
      </c>
      <c r="B9" s="5">
        <v>40</v>
      </c>
      <c r="C9" s="62"/>
      <c r="D9" s="39"/>
      <c r="E9" s="39"/>
      <c r="F9" s="39"/>
    </row>
    <row r="10" spans="1:6" x14ac:dyDescent="0.25">
      <c r="A10">
        <v>7</v>
      </c>
      <c r="B10">
        <v>30</v>
      </c>
      <c r="C10" s="39"/>
      <c r="D10" s="39"/>
      <c r="E10" s="39"/>
      <c r="F10" s="39"/>
    </row>
    <row r="11" spans="1:6" x14ac:dyDescent="0.25">
      <c r="A11">
        <v>8</v>
      </c>
      <c r="B11">
        <v>30</v>
      </c>
      <c r="C11" s="39"/>
      <c r="D11" s="39"/>
      <c r="E11" s="39"/>
      <c r="F11" s="39"/>
    </row>
    <row r="12" spans="1:6" x14ac:dyDescent="0.25">
      <c r="C12" s="39"/>
      <c r="D12" s="39"/>
      <c r="E12" s="39"/>
      <c r="F12" s="39"/>
    </row>
    <row r="13" spans="1:6" x14ac:dyDescent="0.25">
      <c r="A13" t="s">
        <v>82</v>
      </c>
      <c r="C13" s="39"/>
      <c r="D13" s="39"/>
      <c r="E13" s="39"/>
      <c r="F13" s="39"/>
    </row>
    <row r="14" spans="1:6" x14ac:dyDescent="0.25">
      <c r="A14" t="s">
        <v>84</v>
      </c>
      <c r="B14" t="s">
        <v>85</v>
      </c>
      <c r="C14" s="39"/>
      <c r="D14" s="39"/>
      <c r="E14" s="39"/>
      <c r="F14" s="39"/>
    </row>
    <row r="15" spans="1:6" x14ac:dyDescent="0.25">
      <c r="A15">
        <v>0</v>
      </c>
      <c r="B15">
        <v>0</v>
      </c>
      <c r="C15" s="39"/>
      <c r="D15" s="39"/>
      <c r="E15" s="39"/>
      <c r="F15" s="39"/>
    </row>
    <row r="16" spans="1:6" x14ac:dyDescent="0.25">
      <c r="A16">
        <v>1</v>
      </c>
      <c r="B16">
        <v>45</v>
      </c>
      <c r="C16" s="39"/>
      <c r="D16" s="39"/>
      <c r="E16" s="39"/>
      <c r="F16" s="39"/>
    </row>
    <row r="17" spans="1:6" x14ac:dyDescent="0.25">
      <c r="A17">
        <v>2</v>
      </c>
      <c r="B17">
        <v>35</v>
      </c>
      <c r="C17" s="39"/>
      <c r="D17" s="39"/>
      <c r="E17" s="39"/>
      <c r="F17" s="39"/>
    </row>
    <row r="18" spans="1:6" x14ac:dyDescent="0.25">
      <c r="A18">
        <v>3</v>
      </c>
      <c r="B18">
        <v>25</v>
      </c>
      <c r="C18" s="39"/>
      <c r="D18" s="39"/>
      <c r="E18" s="39"/>
      <c r="F18" s="39"/>
    </row>
    <row r="19" spans="1:6" x14ac:dyDescent="0.25">
      <c r="A19">
        <v>4</v>
      </c>
      <c r="B19">
        <v>25</v>
      </c>
      <c r="C19" s="39"/>
      <c r="D19" s="39"/>
      <c r="E19" s="39"/>
      <c r="F19" s="39"/>
    </row>
    <row r="20" spans="1:6" x14ac:dyDescent="0.25">
      <c r="A20">
        <v>5</v>
      </c>
      <c r="B20">
        <v>20</v>
      </c>
      <c r="C20" s="39"/>
      <c r="D20" s="39"/>
      <c r="E20" s="39"/>
      <c r="F20" s="39"/>
    </row>
    <row r="21" spans="1:6" x14ac:dyDescent="0.25">
      <c r="A21" s="5">
        <v>6</v>
      </c>
      <c r="B21" s="5">
        <v>20</v>
      </c>
      <c r="C21" s="39"/>
      <c r="D21" s="39"/>
      <c r="E21" s="39"/>
      <c r="F21" s="39"/>
    </row>
    <row r="22" spans="1:6" x14ac:dyDescent="0.25">
      <c r="A22">
        <v>7</v>
      </c>
      <c r="B22">
        <v>20</v>
      </c>
      <c r="C22" s="39"/>
      <c r="D22" s="39"/>
      <c r="E22" s="39"/>
      <c r="F22" s="39"/>
    </row>
    <row r="23" spans="1:6" x14ac:dyDescent="0.25">
      <c r="A23">
        <v>8</v>
      </c>
      <c r="B23">
        <v>20</v>
      </c>
      <c r="C23" s="39"/>
      <c r="D23" s="39"/>
      <c r="E23" s="39"/>
      <c r="F23" s="39"/>
    </row>
  </sheetData>
  <sheetProtection algorithmName="SHA-512" hashValue="LaZKUMEiBsCCag4BlJdalHQWjvGNmzeILUijtBJi5IEOSytsy7BdDatySWKQ7RSkCHOQX1XoqWkLOKrfkCNkhQ==" saltValue="4jK4qrmTvvXNfsfd6m9Tg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Event Description</vt:lpstr>
      <vt:lpstr>Live Event</vt:lpstr>
      <vt:lpstr>Online Event</vt:lpstr>
      <vt:lpstr>Min Hourly Fee</vt:lpstr>
      <vt:lpstr>Event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Keenan, Richard</dc:creator>
  <cp:lastModifiedBy>Keenan, Richard</cp:lastModifiedBy>
  <cp:lastPrinted>2014-11-06T21:21:47Z</cp:lastPrinted>
  <dcterms:created xsi:type="dcterms:W3CDTF">2014-05-23T17:53:35Z</dcterms:created>
  <dcterms:modified xsi:type="dcterms:W3CDTF">2023-06-26T19:52:09Z</dcterms:modified>
</cp:coreProperties>
</file>